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a.Wodzinska\Desktop\MOJE POSTEPOWANIA\2025\UNIJNE\90-25 LEKI\4. SWZ\"/>
    </mc:Choice>
  </mc:AlternateContent>
  <bookViews>
    <workbookView xWindow="0" yWindow="0" windowWidth="51600" windowHeight="17205" tabRatio="941" activeTab="1"/>
  </bookViews>
  <sheets>
    <sheet name="Nazwy" sheetId="232" r:id="rId1"/>
    <sheet name="  1" sheetId="234" r:id="rId2"/>
    <sheet name="  2" sheetId="235" r:id="rId3"/>
    <sheet name="  3" sheetId="236" r:id="rId4"/>
    <sheet name="  4" sheetId="237" r:id="rId5"/>
    <sheet name="  5" sheetId="238" r:id="rId6"/>
    <sheet name="  6" sheetId="239" r:id="rId7"/>
    <sheet name="  7" sheetId="240" r:id="rId8"/>
    <sheet name="  8" sheetId="241" r:id="rId9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6" i="241" l="1"/>
  <c r="S16" i="241"/>
  <c r="P16" i="241"/>
  <c r="O16" i="241"/>
  <c r="N16" i="241"/>
  <c r="M16" i="241"/>
  <c r="H16" i="241"/>
  <c r="R16" i="241" s="1"/>
  <c r="T15" i="241"/>
  <c r="T11" i="241" s="1"/>
  <c r="E7" i="241" s="1"/>
  <c r="S15" i="241"/>
  <c r="P15" i="241"/>
  <c r="O15" i="241"/>
  <c r="N15" i="241"/>
  <c r="M15" i="241"/>
  <c r="H15" i="241"/>
  <c r="R15" i="241" s="1"/>
  <c r="T15" i="236"/>
  <c r="S15" i="236"/>
  <c r="P15" i="236"/>
  <c r="O15" i="236"/>
  <c r="N15" i="236"/>
  <c r="M15" i="236"/>
  <c r="H15" i="236"/>
  <c r="R15" i="236" s="1"/>
  <c r="T14" i="236"/>
  <c r="S14" i="236"/>
  <c r="P14" i="236"/>
  <c r="O14" i="236"/>
  <c r="N14" i="236"/>
  <c r="M14" i="236"/>
  <c r="H14" i="236"/>
  <c r="R14" i="236" s="1"/>
  <c r="T13" i="236"/>
  <c r="S13" i="236"/>
  <c r="P13" i="236"/>
  <c r="O13" i="236"/>
  <c r="N13" i="236"/>
  <c r="M13" i="236"/>
  <c r="H13" i="236"/>
  <c r="H16" i="236" s="1"/>
  <c r="H10" i="236" s="1"/>
  <c r="T12" i="236"/>
  <c r="T11" i="236" s="1"/>
  <c r="E7" i="236" s="1"/>
  <c r="S12" i="236"/>
  <c r="S11" i="236" s="1"/>
  <c r="E8" i="236" s="1"/>
  <c r="P12" i="236"/>
  <c r="O12" i="236"/>
  <c r="N12" i="236"/>
  <c r="N11" i="236" s="1"/>
  <c r="M12" i="236"/>
  <c r="H12" i="236"/>
  <c r="R12" i="236" s="1"/>
  <c r="M11" i="236"/>
  <c r="P10" i="236"/>
  <c r="M10" i="236"/>
  <c r="C10" i="236"/>
  <c r="T12" i="237"/>
  <c r="T11" i="237" s="1"/>
  <c r="E7" i="237" s="1"/>
  <c r="S12" i="237"/>
  <c r="S11" i="237" s="1"/>
  <c r="E8" i="237" s="1"/>
  <c r="P12" i="237"/>
  <c r="P11" i="237" s="1"/>
  <c r="O12" i="237"/>
  <c r="O10" i="237" s="1"/>
  <c r="N12" i="237"/>
  <c r="N10" i="237" s="1"/>
  <c r="M12" i="237"/>
  <c r="M10" i="237" s="1"/>
  <c r="H12" i="237"/>
  <c r="J12" i="237" s="1"/>
  <c r="C10" i="237"/>
  <c r="T13" i="238"/>
  <c r="S13" i="238"/>
  <c r="P13" i="238"/>
  <c r="O13" i="238"/>
  <c r="N13" i="238"/>
  <c r="N11" i="238" s="1"/>
  <c r="M13" i="238"/>
  <c r="M11" i="238" s="1"/>
  <c r="H13" i="238"/>
  <c r="T12" i="238"/>
  <c r="T11" i="238" s="1"/>
  <c r="E7" i="238" s="1"/>
  <c r="S12" i="238"/>
  <c r="P12" i="238"/>
  <c r="P11" i="238" s="1"/>
  <c r="O12" i="238"/>
  <c r="N12" i="238"/>
  <c r="M12" i="238"/>
  <c r="H12" i="238"/>
  <c r="R12" i="238" s="1"/>
  <c r="P10" i="238"/>
  <c r="M10" i="238"/>
  <c r="C10" i="238"/>
  <c r="T14" i="239"/>
  <c r="S14" i="239"/>
  <c r="P14" i="239"/>
  <c r="O14" i="239"/>
  <c r="N14" i="239"/>
  <c r="M14" i="239"/>
  <c r="H14" i="239"/>
  <c r="L14" i="239" s="1"/>
  <c r="T13" i="239"/>
  <c r="S13" i="239"/>
  <c r="P13" i="239"/>
  <c r="O13" i="239"/>
  <c r="N13" i="239"/>
  <c r="N10" i="239" s="1"/>
  <c r="M13" i="239"/>
  <c r="H13" i="239"/>
  <c r="J13" i="239" s="1"/>
  <c r="T12" i="239"/>
  <c r="S12" i="239"/>
  <c r="S11" i="239" s="1"/>
  <c r="E8" i="239" s="1"/>
  <c r="P12" i="239"/>
  <c r="P11" i="239" s="1"/>
  <c r="O12" i="239"/>
  <c r="O10" i="239" s="1"/>
  <c r="N12" i="239"/>
  <c r="N11" i="239" s="1"/>
  <c r="M12" i="239"/>
  <c r="M10" i="239" s="1"/>
  <c r="H12" i="239"/>
  <c r="J12" i="239" s="1"/>
  <c r="T11" i="239"/>
  <c r="P10" i="239"/>
  <c r="C10" i="239"/>
  <c r="E7" i="239"/>
  <c r="N11" i="240"/>
  <c r="T12" i="240"/>
  <c r="T11" i="240" s="1"/>
  <c r="E7" i="240" s="1"/>
  <c r="S12" i="240"/>
  <c r="S11" i="240" s="1"/>
  <c r="E8" i="240" s="1"/>
  <c r="P12" i="240"/>
  <c r="P11" i="240" s="1"/>
  <c r="O12" i="240"/>
  <c r="O10" i="240" s="1"/>
  <c r="N12" i="240"/>
  <c r="M12" i="240"/>
  <c r="H12" i="240"/>
  <c r="R12" i="240" s="1"/>
  <c r="M11" i="240"/>
  <c r="P10" i="240"/>
  <c r="M10" i="240"/>
  <c r="C10" i="240"/>
  <c r="T14" i="241"/>
  <c r="S14" i="241"/>
  <c r="P14" i="241"/>
  <c r="O14" i="241"/>
  <c r="N14" i="241"/>
  <c r="M14" i="241"/>
  <c r="H14" i="241"/>
  <c r="L14" i="241" s="1"/>
  <c r="T13" i="241"/>
  <c r="S13" i="241"/>
  <c r="P13" i="241"/>
  <c r="O13" i="241"/>
  <c r="O11" i="241" s="1"/>
  <c r="N13" i="241"/>
  <c r="N10" i="241" s="1"/>
  <c r="M13" i="241"/>
  <c r="L13" i="241"/>
  <c r="H13" i="241"/>
  <c r="R13" i="241" s="1"/>
  <c r="T12" i="241"/>
  <c r="S12" i="241"/>
  <c r="S11" i="241" s="1"/>
  <c r="E8" i="241" s="1"/>
  <c r="P12" i="241"/>
  <c r="O12" i="241"/>
  <c r="O10" i="241" s="1"/>
  <c r="N12" i="241"/>
  <c r="M12" i="241"/>
  <c r="M10" i="241" s="1"/>
  <c r="H12" i="241"/>
  <c r="J12" i="241" s="1"/>
  <c r="C10" i="241"/>
  <c r="D10" i="241" s="1"/>
  <c r="T14" i="235"/>
  <c r="S14" i="235"/>
  <c r="P14" i="235"/>
  <c r="O14" i="235"/>
  <c r="N14" i="235"/>
  <c r="M14" i="235"/>
  <c r="H14" i="235"/>
  <c r="T13" i="235"/>
  <c r="S13" i="235"/>
  <c r="P13" i="235"/>
  <c r="O13" i="235"/>
  <c r="O11" i="235" s="1"/>
  <c r="N13" i="235"/>
  <c r="N11" i="235" s="1"/>
  <c r="M13" i="235"/>
  <c r="H13" i="235"/>
  <c r="R13" i="235" s="1"/>
  <c r="T12" i="235"/>
  <c r="S12" i="235"/>
  <c r="S11" i="235" s="1"/>
  <c r="E8" i="235" s="1"/>
  <c r="P12" i="235"/>
  <c r="P11" i="235" s="1"/>
  <c r="O12" i="235"/>
  <c r="N12" i="235"/>
  <c r="M12" i="235"/>
  <c r="H12" i="235"/>
  <c r="R12" i="235" s="1"/>
  <c r="M11" i="235"/>
  <c r="N10" i="235"/>
  <c r="M10" i="235"/>
  <c r="C10" i="235"/>
  <c r="T14" i="234"/>
  <c r="S14" i="234"/>
  <c r="P14" i="234"/>
  <c r="O14" i="234"/>
  <c r="N14" i="234"/>
  <c r="M14" i="234"/>
  <c r="H14" i="234"/>
  <c r="J14" i="234" s="1"/>
  <c r="T13" i="234"/>
  <c r="S13" i="234"/>
  <c r="P13" i="234"/>
  <c r="O13" i="234"/>
  <c r="N13" i="234"/>
  <c r="M13" i="234"/>
  <c r="H13" i="234"/>
  <c r="R13" i="234" s="1"/>
  <c r="D10" i="240" l="1"/>
  <c r="F1" i="240"/>
  <c r="D10" i="239"/>
  <c r="F1" i="239"/>
  <c r="D10" i="236"/>
  <c r="F1" i="236"/>
  <c r="D10" i="237"/>
  <c r="F1" i="237"/>
  <c r="D10" i="238"/>
  <c r="F1" i="238"/>
  <c r="D10" i="235"/>
  <c r="F1" i="235"/>
  <c r="L12" i="241"/>
  <c r="J13" i="241"/>
  <c r="P10" i="241"/>
  <c r="Q10" i="241" s="1"/>
  <c r="E5" i="241" s="1"/>
  <c r="J16" i="241"/>
  <c r="L16" i="241"/>
  <c r="J15" i="241"/>
  <c r="L15" i="241"/>
  <c r="N11" i="241"/>
  <c r="P11" i="241"/>
  <c r="O11" i="240"/>
  <c r="Q11" i="240"/>
  <c r="L12" i="240"/>
  <c r="L10" i="240" s="1"/>
  <c r="H13" i="240"/>
  <c r="H10" i="240" s="1"/>
  <c r="L13" i="239"/>
  <c r="L12" i="239"/>
  <c r="O11" i="238"/>
  <c r="Q11" i="238" s="1"/>
  <c r="N10" i="238"/>
  <c r="S11" i="238"/>
  <c r="E8" i="238" s="1"/>
  <c r="H14" i="238"/>
  <c r="H10" i="238" s="1"/>
  <c r="L12" i="238"/>
  <c r="P10" i="237"/>
  <c r="Q10" i="237" s="1"/>
  <c r="E5" i="237" s="1"/>
  <c r="L12" i="237"/>
  <c r="L10" i="237" s="1"/>
  <c r="L12" i="236"/>
  <c r="J15" i="236"/>
  <c r="L15" i="236"/>
  <c r="Q11" i="236"/>
  <c r="O11" i="236"/>
  <c r="P11" i="236"/>
  <c r="L13" i="235"/>
  <c r="H15" i="235"/>
  <c r="H10" i="235" s="1"/>
  <c r="L12" i="235"/>
  <c r="F1" i="241"/>
  <c r="O10" i="235"/>
  <c r="Q10" i="235" s="1"/>
  <c r="T11" i="235"/>
  <c r="E7" i="235" s="1"/>
  <c r="Q11" i="235"/>
  <c r="L10" i="239"/>
  <c r="Q10" i="239"/>
  <c r="E5" i="239" s="1"/>
  <c r="Q10" i="236"/>
  <c r="E5" i="236" s="1"/>
  <c r="R14" i="241"/>
  <c r="R14" i="239"/>
  <c r="J14" i="236"/>
  <c r="M11" i="239"/>
  <c r="Q11" i="239" s="1"/>
  <c r="M11" i="237"/>
  <c r="L14" i="236"/>
  <c r="J14" i="235"/>
  <c r="L14" i="235"/>
  <c r="M11" i="241"/>
  <c r="J13" i="235"/>
  <c r="R13" i="239"/>
  <c r="J13" i="238"/>
  <c r="N11" i="237"/>
  <c r="J13" i="236"/>
  <c r="H17" i="241"/>
  <c r="H10" i="241" s="1"/>
  <c r="N10" i="240"/>
  <c r="Q10" i="240" s="1"/>
  <c r="E5" i="240" s="1"/>
  <c r="O11" i="237"/>
  <c r="H13" i="237"/>
  <c r="H10" i="237" s="1"/>
  <c r="N10" i="236"/>
  <c r="L13" i="236"/>
  <c r="O11" i="239"/>
  <c r="H15" i="239"/>
  <c r="H10" i="239" s="1"/>
  <c r="L13" i="238"/>
  <c r="J12" i="235"/>
  <c r="R12" i="241"/>
  <c r="R11" i="241" s="1"/>
  <c r="J12" i="240"/>
  <c r="R12" i="239"/>
  <c r="O10" i="238"/>
  <c r="Q10" i="238" s="1"/>
  <c r="E5" i="238" s="1"/>
  <c r="J12" i="238"/>
  <c r="R12" i="237"/>
  <c r="O10" i="236"/>
  <c r="J12" i="236"/>
  <c r="P10" i="235"/>
  <c r="R14" i="235"/>
  <c r="R11" i="235" s="1"/>
  <c r="J14" i="241"/>
  <c r="J17" i="241" s="1"/>
  <c r="J10" i="241" s="1"/>
  <c r="R11" i="240"/>
  <c r="J14" i="239"/>
  <c r="J15" i="239" s="1"/>
  <c r="J10" i="239" s="1"/>
  <c r="J13" i="237"/>
  <c r="J10" i="237" s="1"/>
  <c r="R13" i="238"/>
  <c r="R11" i="238" s="1"/>
  <c r="R13" i="236"/>
  <c r="R11" i="236" s="1"/>
  <c r="R14" i="234"/>
  <c r="L14" i="234"/>
  <c r="J13" i="234"/>
  <c r="L13" i="234"/>
  <c r="T12" i="234"/>
  <c r="T11" i="234" s="1"/>
  <c r="E7" i="234" s="1"/>
  <c r="S12" i="234"/>
  <c r="S11" i="234" s="1"/>
  <c r="E8" i="234" s="1"/>
  <c r="P12" i="234"/>
  <c r="P11" i="234" s="1"/>
  <c r="O12" i="234"/>
  <c r="O11" i="234" s="1"/>
  <c r="N12" i="234"/>
  <c r="N11" i="234" s="1"/>
  <c r="M12" i="234"/>
  <c r="H12" i="234"/>
  <c r="H15" i="234" s="1"/>
  <c r="H10" i="234" s="1"/>
  <c r="M11" i="234"/>
  <c r="P10" i="234"/>
  <c r="N10" i="234"/>
  <c r="M10" i="234"/>
  <c r="C10" i="234"/>
  <c r="F1" i="234" s="1"/>
  <c r="L10" i="241" l="1"/>
  <c r="Q11" i="241"/>
  <c r="L10" i="238"/>
  <c r="L10" i="236"/>
  <c r="E5" i="235"/>
  <c r="L10" i="235"/>
  <c r="J15" i="235"/>
  <c r="J10" i="235" s="1"/>
  <c r="R11" i="237"/>
  <c r="J14" i="238"/>
  <c r="J10" i="238" s="1"/>
  <c r="R11" i="239"/>
  <c r="J13" i="240"/>
  <c r="J10" i="240" s="1"/>
  <c r="Q11" i="237"/>
  <c r="J16" i="236"/>
  <c r="J10" i="236" s="1"/>
  <c r="O10" i="234"/>
  <c r="Q10" i="234"/>
  <c r="D10" i="234"/>
  <c r="Q11" i="234"/>
  <c r="J12" i="234"/>
  <c r="J15" i="234" s="1"/>
  <c r="J10" i="234" s="1"/>
  <c r="L12" i="234"/>
  <c r="L10" i="234" s="1"/>
  <c r="R12" i="234"/>
  <c r="R11" i="234" s="1"/>
  <c r="E5" i="234" l="1"/>
</calcChain>
</file>

<file path=xl/sharedStrings.xml><?xml version="1.0" encoding="utf-8"?>
<sst xmlns="http://schemas.openxmlformats.org/spreadsheetml/2006/main" count="238" uniqueCount="61">
  <si>
    <t>Uwagi</t>
  </si>
  <si>
    <t>(Pełna nazwa Wykonawcy / Wykonawców w przypadku składania oferty wspólnej)</t>
  </si>
  <si>
    <t>Zadanie nr:</t>
  </si>
  <si>
    <t>Razem</t>
  </si>
  <si>
    <t>---</t>
  </si>
  <si>
    <t>Wykonawca wypełnia Specyfikację asortymentowo – cenową poprzez uzupełnienie:</t>
  </si>
  <si>
    <t>Lp</t>
  </si>
  <si>
    <t>Opis przedmiotu zamówienia</t>
  </si>
  <si>
    <t>j.m.</t>
  </si>
  <si>
    <t>Ilość</t>
  </si>
  <si>
    <t>Nazwa handlowa</t>
  </si>
  <si>
    <t>Wartość netto</t>
  </si>
  <si>
    <t>VAT %</t>
  </si>
  <si>
    <t>Wartość brutto</t>
  </si>
  <si>
    <t>EAN/GTIN</t>
  </si>
  <si>
    <t>kolumny E, F, G (podanie ceny z dokładnością do 4 miejsc po przecinku), I oraz wpisanie w miejscu wyznaczonym nazwy Wykonawcy/Wykonawców w przypadku składania oferty wspólnej.</t>
  </si>
  <si>
    <t xml:space="preserve">  1</t>
  </si>
  <si>
    <t>Oświadczam/my, że zaoferowany przez nas produkt spełnia wszystkie wymagania opisane przez Zamawiającego.</t>
  </si>
  <si>
    <t>Nazwa_pakietu</t>
  </si>
  <si>
    <t>g</t>
  </si>
  <si>
    <t>Chemioterapia  9</t>
  </si>
  <si>
    <t>Chemioterapia 13</t>
  </si>
  <si>
    <t>Chemioterapia 14</t>
  </si>
  <si>
    <t>Chemioterapia 18</t>
  </si>
  <si>
    <t>Kontrasty 3</t>
  </si>
  <si>
    <t>Momelotinib</t>
  </si>
  <si>
    <t>Różne 17</t>
  </si>
  <si>
    <t>Różne 18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</si>
  <si>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</si>
  <si>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</si>
  <si>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</si>
  <si>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</si>
  <si>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</si>
  <si>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</si>
  <si>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</si>
  <si>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>Enfortumab vedotin i.v.</t>
  </si>
  <si>
    <t>Enzalutamide p.o.</t>
  </si>
  <si>
    <t>Gilteritinibi fumaras p.o.</t>
  </si>
  <si>
    <t>Apalutamide tabl</t>
  </si>
  <si>
    <t>Daratumumab 1800 mg s.c.</t>
  </si>
  <si>
    <t>Ibrutinib p.o.</t>
  </si>
  <si>
    <t>Pomalidomide kaps. 1 mg</t>
  </si>
  <si>
    <t>szt.</t>
  </si>
  <si>
    <t>Pomalidomide kaps. 2 mg</t>
  </si>
  <si>
    <t>Pomalidomide kaps. 3 mg</t>
  </si>
  <si>
    <t>Pomalidomide kaps. 4 mg</t>
  </si>
  <si>
    <t>Trifluridine, Tipiracil tabl. powlekane (proszę podać cenę za 1 g zawartości Trifluridine)</t>
  </si>
  <si>
    <t>Iodixanol 320 a 500 ml fl.</t>
  </si>
  <si>
    <t>Iohexol 350 a 200 ml fl.</t>
  </si>
  <si>
    <t>Momelotinib 100 mg p.o.</t>
  </si>
  <si>
    <t>Momelotinib 150 mg p.o.</t>
  </si>
  <si>
    <t>Momelotinib 200 mg p.o.</t>
  </si>
  <si>
    <t>Amphotericin B postać lipidowa 50 mg fiol.</t>
  </si>
  <si>
    <t>Ferric isomaltose 100 mg Fe3+/ml a 5 ml roztwór do wstrzykiwań i/lub infuzji, amp.</t>
  </si>
  <si>
    <t>Tacrolimus 5 mg amp.</t>
  </si>
  <si>
    <t>Matryca z klejem do tkanek. Czynna stron a matrycy pokryta fibrynogenem ludzkim (5,5 g/cm kw.) i trombiną ludzką 2 j.m/cm kw.) i oznaczona kolorem. Produkt leczniczy. Rozmiar 3 cm x 2,5 cm</t>
  </si>
  <si>
    <t>Matryca z klejem do tkanek. Czynna stron a matrycy pokryta fibrynogenem ludzkim (5,5 g/cm kw.) i trombiną ludzką 2 j.m/cm kw.) i oznaczona kolorem. Produkt leczniczy. Rozmiar  4,8 cm x 4,8 cm</t>
  </si>
  <si>
    <t>Matryca z klejem do tkanek. Czynna stron a matrycy pokryta fibrynogenem ludzkim (5,5 g/cm kw.) i trombiną ludzką 2 j.m/cm kw.) i oznaczona kolorem. Produkt leczniczy. Rozmiar  9,5 cm x 4,8 cm</t>
  </si>
  <si>
    <r>
      <t xml:space="preserve">SPECYFIKACJA ASORTYMENTOWO-CENOWA   </t>
    </r>
    <r>
      <rPr>
        <sz val="12"/>
        <color rgb="FF000000"/>
        <rFont val="Calibri"/>
        <family val="2"/>
        <charset val="238"/>
        <scheme val="minor"/>
      </rPr>
      <t xml:space="preserve">                                                                           sukcesywne dostawy lekówdla Narodowego Instytutu Onkologii                                                           im. Marii Skłodowskiej-Curie - Państwowego Instytutu Badawczego Oddziału                                                                       w Gliwicach</t>
    </r>
  </si>
  <si>
    <r>
      <rPr>
        <b/>
        <i/>
        <sz val="12"/>
        <rFont val="Calibri"/>
        <family val="2"/>
        <charset val="238"/>
        <scheme val="minor"/>
      </rPr>
      <t>Cena
jedn. netto</t>
    </r>
  </si>
  <si>
    <r>
      <rPr>
        <b/>
        <sz val="12"/>
        <color theme="8"/>
        <rFont val="Calibri"/>
        <family val="2"/>
        <charset val="238"/>
        <scheme val="minor"/>
      </rPr>
      <t xml:space="preserve">Specyfikację asortymentowo-cenową należy złożyć w postaci elektronicznej, podpisaną kwalifikowanym podpisem elektronicznym, przez osobę(y) uprawnioną(e) do składania oświadczeń woli w imieniu Wykonawcy,  zgodnie z formą reprezentacji Wykonawcy określoną w dokumencie rejestracyjnym (ewidencyjnym) właściwym dla formy organizacyjnej Wykonawcy lub pełnomocnika.         </t>
    </r>
    <r>
      <rPr>
        <sz val="12"/>
        <color theme="1"/>
        <rFont val="Calibri"/>
        <family val="2"/>
        <charset val="238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Uwaga:  Komunikat:"</t>
    </r>
    <r>
      <rPr>
        <sz val="12"/>
        <color theme="9" tint="-0.249977111117893"/>
        <rFont val="Calibri"/>
        <family val="2"/>
        <charset val="238"/>
        <scheme val="minor"/>
      </rPr>
      <t xml:space="preserve">Nie składamy oferty w zakresie przedmiotowego zadania </t>
    </r>
    <r>
      <rPr>
        <sz val="12"/>
        <color theme="1"/>
        <rFont val="Calibri"/>
        <family val="2"/>
        <charset val="238"/>
        <scheme val="minor"/>
      </rPr>
      <t>" zniknie po wprowadzeniu przynajmniej jednej z wymaganych danych,  w zamian mogą pojawić się inne komunikaty informacyjne. Przy formularzu prawidłowo wypełnionym wszystkie komunikaty znikną.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</si>
</sst>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_-* #,##0.0000\ &quot;zł&quot;_-;\-* #,##0.0000\ &quot;zł&quot;_-;_-* &quot;-&quot;????\ &quot;zł&quot;_-;_-@_-"/>
  </numFmts>
  <fonts count="3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4"/>
      <color rgb="FFFF0000"/>
      <name val="Times New Roman"/>
      <family val="1"/>
      <charset val="238"/>
    </font>
    <font>
      <b/>
      <i/>
      <sz val="10"/>
      <color rgb="FF000080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0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Verdana"/>
      <family val="2"/>
      <charset val="238"/>
    </font>
    <font>
      <sz val="11"/>
      <color theme="0"/>
      <name val="Verdana"/>
      <family val="2"/>
      <charset val="238"/>
    </font>
    <font>
      <sz val="11"/>
      <color rgb="FF9933FF"/>
      <name val="Calibri"/>
      <family val="2"/>
      <charset val="238"/>
      <scheme val="minor"/>
    </font>
    <font>
      <sz val="14"/>
      <color theme="0"/>
      <name val="Times New Roman"/>
      <family val="1"/>
      <charset val="238"/>
    </font>
    <font>
      <sz val="10"/>
      <color theme="0"/>
      <name val="Verdana"/>
      <family val="2"/>
      <charset val="238"/>
    </font>
    <font>
      <sz val="11"/>
      <color theme="3" tint="-0.249977111117893"/>
      <name val="Calibri"/>
      <family val="2"/>
      <charset val="238"/>
      <scheme val="minor"/>
    </font>
    <font>
      <sz val="10"/>
      <color theme="3" tint="-0.249977111117893"/>
      <name val="Times New Roman"/>
      <family val="1"/>
      <charset val="238"/>
    </font>
    <font>
      <sz val="10"/>
      <color indexed="8"/>
      <name val="Arial"/>
      <charset val="238"/>
    </font>
    <font>
      <sz val="14"/>
      <color indexed="8"/>
      <name val="Calibri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2"/>
      <color theme="3" tint="-0.249977111117893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rgb="FF9933FF"/>
      <name val="Calibri"/>
      <family val="2"/>
      <charset val="238"/>
      <scheme val="minor"/>
    </font>
    <font>
      <b/>
      <i/>
      <sz val="12"/>
      <color rgb="FF00008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sz val="12"/>
      <color theme="8"/>
      <name val="Calibri"/>
      <family val="2"/>
      <charset val="238"/>
      <scheme val="minor"/>
    </font>
    <font>
      <sz val="12"/>
      <color theme="9" tint="-0.24997711111789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9933FF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indexed="22"/>
        <bgColor indexed="0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44536A"/>
      </left>
      <right style="thin">
        <color rgb="FF44536A"/>
      </right>
      <top style="thin">
        <color rgb="FF000000"/>
      </top>
      <bottom style="thin">
        <color rgb="FF44536A"/>
      </bottom>
      <diagonal/>
    </border>
    <border>
      <left/>
      <right/>
      <top style="thin">
        <color rgb="FF000000"/>
      </top>
      <bottom style="thin">
        <color rgb="FF44536A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1" fillId="0" borderId="0"/>
    <xf numFmtId="0" fontId="17" fillId="0" borderId="0"/>
  </cellStyleXfs>
  <cellXfs count="104">
    <xf numFmtId="0" fontId="0" fillId="0" borderId="0" xfId="0"/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1" fontId="0" fillId="0" borderId="0" xfId="0" applyNumberForma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/>
    </xf>
    <xf numFmtId="0" fontId="0" fillId="0" borderId="0" xfId="0" applyFill="1" applyBorder="1" applyAlignment="1">
      <alignment vertical="top"/>
    </xf>
    <xf numFmtId="1" fontId="3" fillId="0" borderId="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/>
    </xf>
    <xf numFmtId="164" fontId="8" fillId="0" borderId="0" xfId="0" applyNumberFormat="1" applyFont="1" applyFill="1" applyBorder="1" applyAlignment="1" applyProtection="1">
      <alignment vertical="center"/>
      <protection hidden="1"/>
    </xf>
    <xf numFmtId="0" fontId="8" fillId="0" borderId="0" xfId="0" applyNumberFormat="1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vertical="center"/>
      <protection hidden="1"/>
    </xf>
    <xf numFmtId="0" fontId="2" fillId="0" borderId="0" xfId="0" applyFont="1" applyFill="1" applyBorder="1" applyAlignment="1">
      <alignment vertical="center"/>
    </xf>
    <xf numFmtId="0" fontId="14" fillId="0" borderId="0" xfId="0" applyFont="1" applyFill="1" applyBorder="1" applyAlignment="1" applyProtection="1">
      <alignment vertical="center" wrapText="1"/>
      <protection hidden="1"/>
    </xf>
    <xf numFmtId="0" fontId="15" fillId="0" borderId="0" xfId="0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left" vertical="top"/>
    </xf>
    <xf numFmtId="49" fontId="0" fillId="0" borderId="0" xfId="0" applyNumberFormat="1"/>
    <xf numFmtId="0" fontId="4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8" fillId="3" borderId="17" xfId="2" applyFont="1" applyFill="1" applyBorder="1" applyAlignment="1">
      <alignment horizontal="center"/>
    </xf>
    <xf numFmtId="0" fontId="18" fillId="0" borderId="18" xfId="2" applyFont="1" applyFill="1" applyBorder="1" applyAlignment="1">
      <alignment wrapText="1"/>
    </xf>
    <xf numFmtId="0" fontId="19" fillId="0" borderId="0" xfId="0" applyFont="1" applyFill="1" applyBorder="1" applyAlignment="1">
      <alignment horizontal="left" vertical="top"/>
    </xf>
    <xf numFmtId="0" fontId="19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 applyProtection="1">
      <alignment vertical="center" wrapText="1"/>
      <protection hidden="1"/>
    </xf>
    <xf numFmtId="0" fontId="22" fillId="0" borderId="0" xfId="0" applyFont="1" applyFill="1" applyBorder="1" applyAlignment="1">
      <alignment horizontal="left" vertical="top"/>
    </xf>
    <xf numFmtId="0" fontId="23" fillId="0" borderId="0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Border="1" applyAlignment="1" applyProtection="1">
      <alignment vertical="center"/>
      <protection hidden="1"/>
    </xf>
    <xf numFmtId="0" fontId="24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top"/>
    </xf>
    <xf numFmtId="0" fontId="19" fillId="0" borderId="0" xfId="0" applyFont="1" applyFill="1" applyBorder="1" applyAlignment="1">
      <alignment vertical="top"/>
    </xf>
    <xf numFmtId="1" fontId="24" fillId="0" borderId="0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vertical="top"/>
    </xf>
    <xf numFmtId="164" fontId="22" fillId="0" borderId="0" xfId="0" applyNumberFormat="1" applyFont="1" applyFill="1" applyBorder="1" applyAlignment="1" applyProtection="1">
      <alignment vertical="center"/>
      <protection hidden="1"/>
    </xf>
    <xf numFmtId="0" fontId="28" fillId="2" borderId="3" xfId="0" applyFont="1" applyFill="1" applyBorder="1" applyAlignment="1">
      <alignment horizontal="center" vertical="center" wrapText="1"/>
    </xf>
    <xf numFmtId="0" fontId="28" fillId="2" borderId="4" xfId="0" applyFont="1" applyFill="1" applyBorder="1" applyAlignment="1">
      <alignment horizontal="center" vertical="center" wrapText="1"/>
    </xf>
    <xf numFmtId="0" fontId="28" fillId="2" borderId="5" xfId="0" applyFont="1" applyFill="1" applyBorder="1" applyAlignment="1">
      <alignment horizontal="center" vertical="center" wrapText="1"/>
    </xf>
    <xf numFmtId="1" fontId="28" fillId="2" borderId="6" xfId="0" applyNumberFormat="1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1" fontId="21" fillId="0" borderId="7" xfId="0" applyNumberFormat="1" applyFont="1" applyFill="1" applyBorder="1" applyAlignment="1">
      <alignment horizontal="center" vertical="center" shrinkToFit="1"/>
    </xf>
    <xf numFmtId="0" fontId="30" fillId="0" borderId="1" xfId="1" applyFont="1" applyFill="1" applyBorder="1" applyAlignment="1">
      <alignment horizontal="left" vertical="center" wrapText="1"/>
    </xf>
    <xf numFmtId="0" fontId="30" fillId="0" borderId="1" xfId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 applyProtection="1">
      <alignment horizontal="center" vertical="center" wrapText="1"/>
    </xf>
    <xf numFmtId="165" fontId="19" fillId="0" borderId="8" xfId="0" applyNumberFormat="1" applyFont="1" applyFill="1" applyBorder="1" applyAlignment="1" applyProtection="1">
      <alignment horizontal="center" vertical="center" wrapText="1"/>
    </xf>
    <xf numFmtId="164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9" fontId="19" fillId="0" borderId="1" xfId="0" applyNumberFormat="1" applyFont="1" applyFill="1" applyBorder="1" applyAlignment="1">
      <alignment horizontal="center" vertical="center" wrapText="1"/>
    </xf>
    <xf numFmtId="0" fontId="22" fillId="0" borderId="0" xfId="0" applyNumberFormat="1" applyFont="1" applyFill="1" applyBorder="1" applyAlignment="1">
      <alignment horizontal="left" vertical="top"/>
    </xf>
    <xf numFmtId="0" fontId="31" fillId="2" borderId="1" xfId="0" applyFont="1" applyFill="1" applyBorder="1" applyAlignment="1">
      <alignment horizontal="center" vertical="center" wrapText="1"/>
    </xf>
    <xf numFmtId="164" fontId="19" fillId="2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2" borderId="1" xfId="0" quotePrefix="1" applyNumberFormat="1" applyFont="1" applyFill="1" applyBorder="1" applyAlignment="1" applyProtection="1">
      <alignment horizontal="center" vertical="center" wrapText="1"/>
      <protection hidden="1"/>
    </xf>
    <xf numFmtId="0" fontId="34" fillId="0" borderId="0" xfId="0" applyFont="1" applyFill="1" applyBorder="1" applyAlignment="1">
      <alignment horizontal="left" vertical="top"/>
    </xf>
    <xf numFmtId="0" fontId="35" fillId="0" borderId="2" xfId="0" applyFont="1" applyFill="1" applyBorder="1" applyAlignment="1">
      <alignment vertical="top"/>
    </xf>
    <xf numFmtId="49" fontId="35" fillId="0" borderId="2" xfId="0" applyNumberFormat="1" applyFont="1" applyFill="1" applyBorder="1" applyAlignment="1" applyProtection="1">
      <alignment vertical="top"/>
      <protection hidden="1"/>
    </xf>
    <xf numFmtId="0" fontId="35" fillId="0" borderId="2" xfId="0" applyFont="1" applyFill="1" applyBorder="1" applyAlignment="1">
      <alignment horizontal="left" vertical="top"/>
    </xf>
    <xf numFmtId="49" fontId="35" fillId="0" borderId="2" xfId="0" applyNumberFormat="1" applyFont="1" applyFill="1" applyBorder="1" applyAlignment="1" applyProtection="1">
      <alignment horizontal="left" vertical="top"/>
      <protection hidden="1"/>
    </xf>
    <xf numFmtId="0" fontId="19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6" xfId="0" applyFont="1" applyFill="1" applyBorder="1" applyAlignment="1">
      <alignment horizontal="center" vertical="center"/>
    </xf>
    <xf numFmtId="0" fontId="25" fillId="0" borderId="0" xfId="0" applyFont="1" applyFill="1" applyBorder="1" applyAlignment="1" applyProtection="1">
      <alignment horizontal="center" vertical="center"/>
      <protection hidden="1"/>
    </xf>
    <xf numFmtId="0" fontId="26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top"/>
    </xf>
    <xf numFmtId="164" fontId="26" fillId="0" borderId="0" xfId="0" applyNumberFormat="1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top"/>
    </xf>
    <xf numFmtId="164" fontId="35" fillId="0" borderId="0" xfId="0" applyNumberFormat="1" applyFont="1" applyFill="1" applyBorder="1" applyAlignment="1" applyProtection="1">
      <alignment vertical="center"/>
      <protection hidden="1"/>
    </xf>
    <xf numFmtId="164" fontId="35" fillId="0" borderId="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2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/>
    </xf>
  </cellXfs>
  <cellStyles count="3">
    <cellStyle name="Normalny" xfId="0" builtinId="0"/>
    <cellStyle name="Normalny_Arkusz1" xfId="1"/>
    <cellStyle name="Normalny_Nazwy_1" xfId="2"/>
  </cellStyles>
  <dxfs count="16">
    <dxf>
      <font>
        <color theme="9" tint="-0.24994659260841701"/>
      </font>
    </dxf>
    <dxf>
      <font>
        <b val="0"/>
        <i/>
        <color rgb="FF9933FF"/>
      </font>
    </dxf>
    <dxf>
      <font>
        <color theme="9" tint="-0.24994659260841701"/>
      </font>
    </dxf>
    <dxf>
      <font>
        <b val="0"/>
        <i/>
        <color rgb="FF9933FF"/>
      </font>
    </dxf>
    <dxf>
      <font>
        <color theme="9" tint="-0.24994659260841701"/>
      </font>
    </dxf>
    <dxf>
      <font>
        <b val="0"/>
        <i/>
        <color rgb="FF9933FF"/>
      </font>
    </dxf>
    <dxf>
      <font>
        <color theme="9" tint="-0.24994659260841701"/>
      </font>
    </dxf>
    <dxf>
      <font>
        <b val="0"/>
        <i/>
        <color rgb="FF9933FF"/>
      </font>
    </dxf>
    <dxf>
      <font>
        <color theme="9" tint="-0.24994659260841701"/>
      </font>
    </dxf>
    <dxf>
      <font>
        <b val="0"/>
        <i/>
        <color rgb="FF9933FF"/>
      </font>
    </dxf>
    <dxf>
      <font>
        <color theme="9" tint="-0.24994659260841701"/>
      </font>
    </dxf>
    <dxf>
      <font>
        <b val="0"/>
        <i/>
        <color rgb="FF9933FF"/>
      </font>
    </dxf>
    <dxf>
      <font>
        <color theme="9" tint="-0.24994659260841701"/>
      </font>
    </dxf>
    <dxf>
      <font>
        <b val="0"/>
        <i/>
        <color rgb="FF9933FF"/>
      </font>
    </dxf>
    <dxf>
      <font>
        <color theme="9" tint="-0.24994659260841701"/>
      </font>
    </dxf>
    <dxf>
      <font>
        <b val="0"/>
        <i/>
        <color rgb="FF9933FF"/>
      </font>
    </dxf>
  </dxfs>
  <tableStyles count="0" defaultTableStyle="TableStyleMedium2" defaultPivotStyle="PivotStyleLight16"/>
  <colors>
    <mruColors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9"/>
  <sheetViews>
    <sheetView workbookViewId="0">
      <selection activeCell="C13" sqref="C13"/>
    </sheetView>
  </sheetViews>
  <sheetFormatPr defaultRowHeight="15" x14ac:dyDescent="0.25"/>
  <cols>
    <col min="3" max="3" width="25.7109375" bestFit="1" customWidth="1"/>
  </cols>
  <sheetData>
    <row r="1" spans="2:3" ht="18.75" x14ac:dyDescent="0.3">
      <c r="B1" t="s">
        <v>6</v>
      </c>
      <c r="C1" s="26" t="s">
        <v>18</v>
      </c>
    </row>
    <row r="2" spans="2:3" ht="18.75" x14ac:dyDescent="0.3">
      <c r="B2" s="22" t="s">
        <v>16</v>
      </c>
      <c r="C2" s="27" t="s">
        <v>20</v>
      </c>
    </row>
    <row r="3" spans="2:3" ht="17.25" customHeight="1" x14ac:dyDescent="0.3">
      <c r="B3" s="22" t="s">
        <v>28</v>
      </c>
      <c r="C3" s="27" t="s">
        <v>21</v>
      </c>
    </row>
    <row r="4" spans="2:3" ht="18.75" x14ac:dyDescent="0.3">
      <c r="B4" s="22" t="s">
        <v>29</v>
      </c>
      <c r="C4" s="27" t="s">
        <v>22</v>
      </c>
    </row>
    <row r="5" spans="2:3" ht="18.75" x14ac:dyDescent="0.3">
      <c r="B5" s="22" t="s">
        <v>30</v>
      </c>
      <c r="C5" s="27" t="s">
        <v>23</v>
      </c>
    </row>
    <row r="6" spans="2:3" ht="18.75" x14ac:dyDescent="0.3">
      <c r="B6" s="22" t="s">
        <v>31</v>
      </c>
      <c r="C6" s="27" t="s">
        <v>24</v>
      </c>
    </row>
    <row r="7" spans="2:3" ht="18.75" x14ac:dyDescent="0.3">
      <c r="B7" s="22" t="s">
        <v>32</v>
      </c>
      <c r="C7" s="27" t="s">
        <v>25</v>
      </c>
    </row>
    <row r="8" spans="2:3" ht="18.75" x14ac:dyDescent="0.3">
      <c r="B8" s="22" t="s">
        <v>33</v>
      </c>
      <c r="C8" s="27" t="s">
        <v>26</v>
      </c>
    </row>
    <row r="9" spans="2:3" ht="18.75" x14ac:dyDescent="0.3">
      <c r="B9" s="22" t="s">
        <v>34</v>
      </c>
      <c r="C9" s="27" t="s">
        <v>27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tabSelected="1" zoomScaleNormal="100" workbookViewId="0">
      <selection activeCell="B1" sqref="B1:D1"/>
    </sheetView>
  </sheetViews>
  <sheetFormatPr defaultRowHeight="15.75" x14ac:dyDescent="0.25"/>
  <cols>
    <col min="1" max="1" width="5.85546875" style="28" customWidth="1"/>
    <col min="2" max="2" width="58.85546875" style="28" customWidth="1"/>
    <col min="3" max="3" width="10.85546875" style="28" customWidth="1"/>
    <col min="4" max="4" width="9.85546875" style="28" customWidth="1"/>
    <col min="5" max="5" width="32" style="29" customWidth="1"/>
    <col min="6" max="6" width="23" style="35" customWidth="1"/>
    <col min="7" max="7" width="13" style="29" customWidth="1"/>
    <col min="8" max="9" width="15.42578125" style="29" customWidth="1"/>
    <col min="10" max="10" width="25.28515625" style="29" bestFit="1" customWidth="1"/>
    <col min="11" max="11" width="28.140625" style="29" customWidth="1"/>
    <col min="12" max="21" width="2.28515625" style="31" hidden="1" customWidth="1"/>
    <col min="22" max="22" width="2.28515625" style="32" hidden="1" customWidth="1"/>
    <col min="23" max="27" width="2.28515625" style="33" hidden="1" customWidth="1"/>
    <col min="28" max="30" width="0" style="33" hidden="1" customWidth="1"/>
    <col min="31" max="31" width="0" style="28" hidden="1" customWidth="1"/>
    <col min="32" max="16384" width="9.140625" style="28"/>
  </cols>
  <sheetData>
    <row r="1" spans="1:20" ht="63.75" customHeight="1" x14ac:dyDescent="0.25">
      <c r="B1" s="69" t="s">
        <v>58</v>
      </c>
      <c r="C1" s="70"/>
      <c r="D1" s="70"/>
      <c r="F1" s="71" t="str">
        <f ca="1">"Numer referencyjny nadany sprawie przez Zamawiającego: DZ/DZ–381–1–90/25          Załącznik nr 2."&amp;C10&amp;" do SWZ"</f>
        <v>Numer referencyjny nadany sprawie przez Zamawiającego: DZ/DZ–381–1–90/25          Załącznik nr 2.  1 do SWZ</v>
      </c>
      <c r="G1" s="71"/>
      <c r="H1" s="71"/>
      <c r="I1" s="71"/>
      <c r="J1" s="71"/>
      <c r="K1" s="71"/>
      <c r="L1" s="30"/>
      <c r="M1" s="30"/>
      <c r="N1" s="30"/>
    </row>
    <row r="2" spans="1:20" ht="16.5" thickBot="1" x14ac:dyDescent="0.3">
      <c r="F2" s="72"/>
      <c r="G2" s="72"/>
      <c r="H2" s="72"/>
      <c r="I2" s="34"/>
      <c r="J2" s="34"/>
      <c r="K2" s="34"/>
    </row>
    <row r="3" spans="1:20" x14ac:dyDescent="0.25">
      <c r="B3" s="73"/>
      <c r="C3" s="74"/>
      <c r="D3" s="75"/>
    </row>
    <row r="4" spans="1:20" x14ac:dyDescent="0.25">
      <c r="B4" s="76"/>
      <c r="C4" s="77"/>
      <c r="D4" s="78"/>
    </row>
    <row r="5" spans="1:20" ht="15" customHeight="1" x14ac:dyDescent="0.25">
      <c r="B5" s="76"/>
      <c r="C5" s="77"/>
      <c r="D5" s="78"/>
      <c r="E5" s="82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82"/>
      <c r="G5" s="82"/>
      <c r="H5" s="82"/>
      <c r="I5" s="82"/>
      <c r="J5" s="82"/>
      <c r="K5" s="36"/>
      <c r="L5" s="37"/>
      <c r="M5" s="37"/>
    </row>
    <row r="6" spans="1:20" ht="15" customHeight="1" x14ac:dyDescent="0.25">
      <c r="B6" s="76"/>
      <c r="C6" s="77"/>
      <c r="D6" s="78"/>
      <c r="E6" s="82"/>
      <c r="F6" s="82"/>
      <c r="G6" s="82"/>
      <c r="H6" s="82"/>
      <c r="I6" s="82"/>
      <c r="J6" s="82"/>
      <c r="K6" s="36"/>
      <c r="L6" s="37"/>
      <c r="M6" s="37"/>
    </row>
    <row r="7" spans="1:20" ht="16.5" thickBot="1" x14ac:dyDescent="0.3">
      <c r="B7" s="79"/>
      <c r="C7" s="80"/>
      <c r="D7" s="81"/>
      <c r="E7" s="83" t="str">
        <f>IF(T11&gt;0,"Przekroczona ilość liczb po przecinku w przynajmniej jednej cenie","")</f>
        <v/>
      </c>
      <c r="F7" s="83"/>
      <c r="G7" s="83"/>
      <c r="H7" s="83"/>
      <c r="I7" s="83"/>
      <c r="J7" s="83"/>
      <c r="K7" s="38"/>
      <c r="L7" s="39"/>
      <c r="M7" s="39"/>
    </row>
    <row r="8" spans="1:20" x14ac:dyDescent="0.25">
      <c r="B8" s="84" t="s">
        <v>1</v>
      </c>
      <c r="C8" s="84"/>
      <c r="D8" s="84"/>
      <c r="E8" s="83" t="str">
        <f>IF(S11&gt;0,"Niewłaściwa stawka podatku VAT","")</f>
        <v/>
      </c>
      <c r="F8" s="83"/>
      <c r="G8" s="83"/>
      <c r="H8" s="83"/>
      <c r="I8" s="83"/>
      <c r="J8" s="83"/>
      <c r="K8" s="38"/>
    </row>
    <row r="9" spans="1:20" x14ac:dyDescent="0.25">
      <c r="B9" s="40"/>
      <c r="C9" s="41"/>
      <c r="D9" s="41"/>
      <c r="E9" s="38"/>
      <c r="F9" s="42"/>
      <c r="G9" s="38"/>
      <c r="H9" s="38"/>
      <c r="I9" s="38"/>
      <c r="J9" s="38"/>
      <c r="K9" s="38"/>
    </row>
    <row r="10" spans="1:20" x14ac:dyDescent="0.25">
      <c r="A10" s="43"/>
      <c r="B10" s="64" t="s">
        <v>2</v>
      </c>
      <c r="C10" s="65" t="str">
        <f ca="1">MID(CELL("nazwa_pliku",C10),FIND("]",CELL("nazwa_pliku",C10),1)+1,35)</f>
        <v xml:space="preserve">  1</v>
      </c>
      <c r="D10" s="85" t="str">
        <f ca="1">VLOOKUP(C10,Nazwy!B2:C781,2)</f>
        <v>Chemioterapia  9</v>
      </c>
      <c r="E10" s="85"/>
      <c r="F10" s="85"/>
      <c r="G10" s="85"/>
      <c r="H10" s="44">
        <f ca="1">SUMIF(F12:F1295,"Razem",H12:H1295)</f>
        <v>0</v>
      </c>
      <c r="I10" s="44"/>
      <c r="J10" s="44">
        <f ca="1">SUMIF(F12:F1295,"Razem",J12:J1295)</f>
        <v>0</v>
      </c>
      <c r="K10" s="44"/>
      <c r="L10" s="31">
        <f>SUM(L11:L1789)</f>
        <v>0</v>
      </c>
      <c r="M10" s="31">
        <f>COUNTIF(M12:M1789,0)</f>
        <v>0</v>
      </c>
      <c r="N10" s="31">
        <f>COUNTIF(N12:N1789,0)</f>
        <v>0</v>
      </c>
      <c r="O10" s="31">
        <f>COUNTIF(O12:O1789,0)</f>
        <v>0</v>
      </c>
      <c r="P10" s="31">
        <f>COUNTIF(P12:P1789,0)</f>
        <v>0</v>
      </c>
      <c r="Q10" s="31">
        <f>SUM(M10:P10)</f>
        <v>0</v>
      </c>
    </row>
    <row r="11" spans="1:20" ht="31.5" x14ac:dyDescent="0.25">
      <c r="A11" s="45" t="s">
        <v>6</v>
      </c>
      <c r="B11" s="46" t="s">
        <v>7</v>
      </c>
      <c r="C11" s="46" t="s">
        <v>8</v>
      </c>
      <c r="D11" s="45" t="s">
        <v>9</v>
      </c>
      <c r="E11" s="47" t="s">
        <v>10</v>
      </c>
      <c r="F11" s="48" t="s">
        <v>14</v>
      </c>
      <c r="G11" s="49" t="s">
        <v>59</v>
      </c>
      <c r="H11" s="50" t="s">
        <v>11</v>
      </c>
      <c r="I11" s="50" t="s">
        <v>12</v>
      </c>
      <c r="J11" s="50" t="s">
        <v>13</v>
      </c>
      <c r="K11" s="50" t="s">
        <v>0</v>
      </c>
      <c r="M11" s="31">
        <f>SUM(M12:M1789)</f>
        <v>3</v>
      </c>
      <c r="N11" s="31">
        <f>SUM(N12:N1789)</f>
        <v>3</v>
      </c>
      <c r="O11" s="31">
        <f>SUM(O12:O1789)</f>
        <v>3</v>
      </c>
      <c r="P11" s="31">
        <f>SUM(P12:P1789)</f>
        <v>3</v>
      </c>
      <c r="Q11" s="31">
        <f>SUM(M11:P11)</f>
        <v>12</v>
      </c>
      <c r="R11" s="31">
        <f>SUM(R12:R1789)</f>
        <v>0</v>
      </c>
      <c r="S11" s="31">
        <f>SUM(S12:S1789)</f>
        <v>0</v>
      </c>
      <c r="T11" s="31">
        <f>SUM(T12:T1789)</f>
        <v>0</v>
      </c>
    </row>
    <row r="12" spans="1:20" ht="23.25" customHeight="1" x14ac:dyDescent="0.25">
      <c r="A12" s="51">
        <v>1</v>
      </c>
      <c r="B12" s="52" t="s">
        <v>35</v>
      </c>
      <c r="C12" s="53" t="s">
        <v>19</v>
      </c>
      <c r="D12" s="53">
        <v>3</v>
      </c>
      <c r="E12" s="54"/>
      <c r="F12" s="55"/>
      <c r="G12" s="56"/>
      <c r="H12" s="57">
        <f t="shared" ref="H12" si="0">ROUND(D12*G12,2)</f>
        <v>0</v>
      </c>
      <c r="I12" s="58"/>
      <c r="J12" s="57">
        <f t="shared" ref="J12" si="1">ROUND(H12*(1+I12),2)</f>
        <v>0</v>
      </c>
      <c r="K12" s="57"/>
      <c r="L12" s="59">
        <f t="shared" ref="L12" si="2">IF(LEN(H12)-IFERROR(SEARCH(",",H12,1),LEN(H12))&gt;2,1,0)</f>
        <v>0</v>
      </c>
      <c r="M12" s="31">
        <f t="shared" ref="M12:O12" si="3">IF(ISBLANK(E12),1,0)</f>
        <v>1</v>
      </c>
      <c r="N12" s="31">
        <f t="shared" si="3"/>
        <v>1</v>
      </c>
      <c r="O12" s="31">
        <f t="shared" si="3"/>
        <v>1</v>
      </c>
      <c r="P12" s="31">
        <f t="shared" ref="P12" si="4">IF(ISBLANK(I12),1,0)</f>
        <v>1</v>
      </c>
      <c r="R12" s="31">
        <f t="shared" ref="R12" si="5">IF(ISNUMBER(H12),0,1)</f>
        <v>0</v>
      </c>
      <c r="S12" s="31">
        <f t="shared" ref="S12" si="6">IF(I12=0.08,0,IF(I12=0.23,0,IF(I12=0.05,0,IF(I12=0,0,1))))</f>
        <v>0</v>
      </c>
      <c r="T12" s="59">
        <f t="shared" ref="T12" si="7">IF(ISERROR(IF(LEN(G12)-FIND(",",G12)&gt;4,1,0)),0,IF(LEN(G12)-FIND(",",G12)&gt;4,1,0))</f>
        <v>0</v>
      </c>
    </row>
    <row r="13" spans="1:20" ht="23.25" customHeight="1" x14ac:dyDescent="0.25">
      <c r="A13" s="51">
        <v>2</v>
      </c>
      <c r="B13" s="52" t="s">
        <v>36</v>
      </c>
      <c r="C13" s="53" t="s">
        <v>19</v>
      </c>
      <c r="D13" s="53">
        <v>6720</v>
      </c>
      <c r="E13" s="54"/>
      <c r="F13" s="55"/>
      <c r="G13" s="56"/>
      <c r="H13" s="57">
        <f t="shared" ref="H13" si="8">ROUND(D13*G13,2)</f>
        <v>0</v>
      </c>
      <c r="I13" s="58"/>
      <c r="J13" s="57">
        <f t="shared" ref="J13" si="9">ROUND(H13*(1+I13),2)</f>
        <v>0</v>
      </c>
      <c r="K13" s="57"/>
      <c r="L13" s="59">
        <f t="shared" ref="L13" si="10">IF(LEN(H13)-IFERROR(SEARCH(",",H13,1),LEN(H13))&gt;2,1,0)</f>
        <v>0</v>
      </c>
      <c r="M13" s="31">
        <f t="shared" ref="M13" si="11">IF(ISBLANK(E13),1,0)</f>
        <v>1</v>
      </c>
      <c r="N13" s="31">
        <f t="shared" ref="N13" si="12">IF(ISBLANK(F13),1,0)</f>
        <v>1</v>
      </c>
      <c r="O13" s="31">
        <f t="shared" ref="O13" si="13">IF(ISBLANK(G13),1,0)</f>
        <v>1</v>
      </c>
      <c r="P13" s="31">
        <f t="shared" ref="P13" si="14">IF(ISBLANK(I13),1,0)</f>
        <v>1</v>
      </c>
      <c r="R13" s="31">
        <f t="shared" ref="R13" si="15">IF(ISNUMBER(H13),0,1)</f>
        <v>0</v>
      </c>
      <c r="S13" s="31">
        <f t="shared" ref="S13" si="16">IF(I13=0.08,0,IF(I13=0.23,0,IF(I13=0.05,0,IF(I13=0,0,1))))</f>
        <v>0</v>
      </c>
      <c r="T13" s="59">
        <f t="shared" ref="T13" si="17">IF(ISERROR(IF(LEN(G13)-FIND(",",G13)&gt;4,1,0)),0,IF(LEN(G13)-FIND(",",G13)&gt;4,1,0))</f>
        <v>0</v>
      </c>
    </row>
    <row r="14" spans="1:20" ht="23.25" customHeight="1" x14ac:dyDescent="0.25">
      <c r="A14" s="51">
        <v>3</v>
      </c>
      <c r="B14" s="52" t="s">
        <v>37</v>
      </c>
      <c r="C14" s="53" t="s">
        <v>19</v>
      </c>
      <c r="D14" s="53">
        <v>33.6</v>
      </c>
      <c r="E14" s="54"/>
      <c r="F14" s="55"/>
      <c r="G14" s="56"/>
      <c r="H14" s="57">
        <f t="shared" ref="H14" si="18">ROUND(D14*G14,2)</f>
        <v>0</v>
      </c>
      <c r="I14" s="58"/>
      <c r="J14" s="57">
        <f t="shared" ref="J14" si="19">ROUND(H14*(1+I14),2)</f>
        <v>0</v>
      </c>
      <c r="K14" s="57"/>
      <c r="L14" s="59">
        <f t="shared" ref="L14" si="20">IF(LEN(H14)-IFERROR(SEARCH(",",H14,1),LEN(H14))&gt;2,1,0)</f>
        <v>0</v>
      </c>
      <c r="M14" s="31">
        <f t="shared" ref="M14" si="21">IF(ISBLANK(E14),1,0)</f>
        <v>1</v>
      </c>
      <c r="N14" s="31">
        <f t="shared" ref="N14" si="22">IF(ISBLANK(F14),1,0)</f>
        <v>1</v>
      </c>
      <c r="O14" s="31">
        <f t="shared" ref="O14" si="23">IF(ISBLANK(G14),1,0)</f>
        <v>1</v>
      </c>
      <c r="P14" s="31">
        <f t="shared" ref="P14" si="24">IF(ISBLANK(I14),1,0)</f>
        <v>1</v>
      </c>
      <c r="R14" s="31">
        <f t="shared" ref="R14" si="25">IF(ISNUMBER(H14),0,1)</f>
        <v>0</v>
      </c>
      <c r="S14" s="31">
        <f t="shared" ref="S14" si="26">IF(I14=0.08,0,IF(I14=0.23,0,IF(I14=0.05,0,IF(I14=0,0,1))))</f>
        <v>0</v>
      </c>
      <c r="T14" s="59">
        <f t="shared" ref="T14" si="27">IF(ISERROR(IF(LEN(G14)-FIND(",",G14)&gt;4,1,0)),0,IF(LEN(G14)-FIND(",",G14)&gt;4,1,0))</f>
        <v>0</v>
      </c>
    </row>
    <row r="15" spans="1:20" ht="29.25" customHeight="1" x14ac:dyDescent="0.25">
      <c r="A15" s="86"/>
      <c r="B15" s="86"/>
      <c r="C15" s="86"/>
      <c r="D15" s="86"/>
      <c r="E15" s="86"/>
      <c r="F15" s="60" t="s">
        <v>3</v>
      </c>
      <c r="G15" s="60" t="s">
        <v>4</v>
      </c>
      <c r="H15" s="61">
        <f ca="1">SUM(OFFSET($H$12,0,0,ROW()-12,1))</f>
        <v>0</v>
      </c>
      <c r="I15" s="62" t="s">
        <v>4</v>
      </c>
      <c r="J15" s="61">
        <f ca="1">SUM(OFFSET($J$12,0,0,ROW()-12,1))</f>
        <v>0</v>
      </c>
      <c r="K15" s="62" t="s">
        <v>4</v>
      </c>
    </row>
    <row r="16" spans="1:20" x14ac:dyDescent="0.25">
      <c r="A16" s="63" t="s">
        <v>17</v>
      </c>
    </row>
    <row r="18" spans="1:11" x14ac:dyDescent="0.25">
      <c r="A18" s="28" t="s">
        <v>5</v>
      </c>
    </row>
    <row r="19" spans="1:11" x14ac:dyDescent="0.25">
      <c r="A19" s="87" t="s">
        <v>15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</row>
    <row r="21" spans="1:11" ht="73.5" customHeight="1" x14ac:dyDescent="0.25">
      <c r="A21" s="68" t="s">
        <v>60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</row>
  </sheetData>
  <protectedRanges>
    <protectedRange sqref="K12:K14" name="Rozstęp4_1_2"/>
    <protectedRange sqref="I12:I14" name="Rozstęp3_1_2"/>
    <protectedRange sqref="E12:G14" name="Rozstęp2_1_2"/>
  </protectedRanges>
  <mergeCells count="12">
    <mergeCell ref="A21:K21"/>
    <mergeCell ref="B1:D1"/>
    <mergeCell ref="F1:K1"/>
    <mergeCell ref="F2:H2"/>
    <mergeCell ref="B3:D7"/>
    <mergeCell ref="E5:J6"/>
    <mergeCell ref="E7:J7"/>
    <mergeCell ref="B8:D8"/>
    <mergeCell ref="E8:J8"/>
    <mergeCell ref="D10:G10"/>
    <mergeCell ref="A15:E15"/>
    <mergeCell ref="A19:K19"/>
  </mergeCells>
  <conditionalFormatting sqref="E7 L7:M7">
    <cfRule type="expression" dxfId="15" priority="1">
      <formula>$E$7="Przekroczona ilość liczb po przecinku w przynajmniej jednej cenie"</formula>
    </cfRule>
  </conditionalFormatting>
  <conditionalFormatting sqref="E5 L5:M6">
    <cfRule type="expression" dxfId="14" priority="2">
      <formula>$E$5="Nie składamy oferty w zakresie przedmiotowego zadania"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workbookViewId="0">
      <selection activeCell="B1" sqref="B1:D1"/>
    </sheetView>
  </sheetViews>
  <sheetFormatPr defaultRowHeight="15.75" x14ac:dyDescent="0.25"/>
  <cols>
    <col min="1" max="1" width="5.85546875" style="28" customWidth="1"/>
    <col min="2" max="2" width="58.85546875" style="28" customWidth="1"/>
    <col min="3" max="3" width="10.85546875" style="28" customWidth="1"/>
    <col min="4" max="4" width="9.85546875" style="28" customWidth="1"/>
    <col min="5" max="5" width="32" style="29" customWidth="1"/>
    <col min="6" max="6" width="23" style="35" customWidth="1"/>
    <col min="7" max="7" width="13" style="29" customWidth="1"/>
    <col min="8" max="9" width="15.42578125" style="29" customWidth="1"/>
    <col min="10" max="10" width="25.28515625" style="29" bestFit="1" customWidth="1"/>
    <col min="11" max="11" width="28.140625" style="29" customWidth="1"/>
    <col min="12" max="21" width="2.28515625" style="31" hidden="1" customWidth="1"/>
    <col min="22" max="22" width="2.28515625" style="32" hidden="1" customWidth="1"/>
    <col min="23" max="27" width="2.28515625" style="33" hidden="1" customWidth="1"/>
    <col min="28" max="30" width="0" style="33" hidden="1" customWidth="1"/>
    <col min="31" max="31" width="0" style="28" hidden="1" customWidth="1"/>
    <col min="32" max="16384" width="9.140625" style="28"/>
  </cols>
  <sheetData>
    <row r="1" spans="1:20" ht="63.75" customHeight="1" x14ac:dyDescent="0.25">
      <c r="B1" s="69" t="s">
        <v>58</v>
      </c>
      <c r="C1" s="70"/>
      <c r="D1" s="70"/>
      <c r="F1" s="71" t="str">
        <f ca="1">"Numer referencyjny nadany sprawie przez Zamawiającego: DZ/DZ–381–1–90/25          Załącznik nr 2."&amp;C10&amp;" do SWZ"</f>
        <v>Numer referencyjny nadany sprawie przez Zamawiającego: DZ/DZ–381–1–90/25          Załącznik nr 2.  2 do SWZ</v>
      </c>
      <c r="G1" s="71"/>
      <c r="H1" s="71"/>
      <c r="I1" s="71"/>
      <c r="J1" s="71"/>
      <c r="K1" s="71"/>
      <c r="L1" s="30"/>
      <c r="M1" s="30"/>
      <c r="N1" s="30"/>
    </row>
    <row r="2" spans="1:20" ht="16.5" thickBot="1" x14ac:dyDescent="0.3">
      <c r="F2" s="72"/>
      <c r="G2" s="72"/>
      <c r="H2" s="72"/>
      <c r="I2" s="34"/>
      <c r="J2" s="34"/>
      <c r="K2" s="34"/>
    </row>
    <row r="3" spans="1:20" x14ac:dyDescent="0.25">
      <c r="B3" s="73"/>
      <c r="C3" s="74"/>
      <c r="D3" s="75"/>
    </row>
    <row r="4" spans="1:20" x14ac:dyDescent="0.25">
      <c r="B4" s="76"/>
      <c r="C4" s="77"/>
      <c r="D4" s="78"/>
    </row>
    <row r="5" spans="1:20" ht="15" customHeight="1" x14ac:dyDescent="0.25">
      <c r="B5" s="76"/>
      <c r="C5" s="77"/>
      <c r="D5" s="78"/>
      <c r="E5" s="82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82"/>
      <c r="G5" s="82"/>
      <c r="H5" s="82"/>
      <c r="I5" s="82"/>
      <c r="J5" s="82"/>
      <c r="K5" s="36"/>
      <c r="L5" s="37"/>
      <c r="M5" s="37"/>
    </row>
    <row r="6" spans="1:20" ht="15" customHeight="1" x14ac:dyDescent="0.25">
      <c r="B6" s="76"/>
      <c r="C6" s="77"/>
      <c r="D6" s="78"/>
      <c r="E6" s="82"/>
      <c r="F6" s="82"/>
      <c r="G6" s="82"/>
      <c r="H6" s="82"/>
      <c r="I6" s="82"/>
      <c r="J6" s="82"/>
      <c r="K6" s="36"/>
      <c r="L6" s="37"/>
      <c r="M6" s="37"/>
    </row>
    <row r="7" spans="1:20" ht="16.5" thickBot="1" x14ac:dyDescent="0.3">
      <c r="B7" s="79"/>
      <c r="C7" s="80"/>
      <c r="D7" s="81"/>
      <c r="E7" s="83" t="str">
        <f>IF(T11&gt;0,"Przekroczona ilość liczb po przecinku w przynajmniej jednej cenie","")</f>
        <v/>
      </c>
      <c r="F7" s="83"/>
      <c r="G7" s="83"/>
      <c r="H7" s="83"/>
      <c r="I7" s="83"/>
      <c r="J7" s="83"/>
      <c r="K7" s="38"/>
      <c r="L7" s="39"/>
      <c r="M7" s="39"/>
    </row>
    <row r="8" spans="1:20" x14ac:dyDescent="0.25">
      <c r="B8" s="84" t="s">
        <v>1</v>
      </c>
      <c r="C8" s="84"/>
      <c r="D8" s="84"/>
      <c r="E8" s="83" t="str">
        <f>IF(S11&gt;0,"Niewłaściwa stawka podatku VAT","")</f>
        <v/>
      </c>
      <c r="F8" s="83"/>
      <c r="G8" s="83"/>
      <c r="H8" s="83"/>
      <c r="I8" s="83"/>
      <c r="J8" s="83"/>
      <c r="K8" s="38"/>
    </row>
    <row r="9" spans="1:20" x14ac:dyDescent="0.25">
      <c r="B9" s="40"/>
      <c r="C9" s="41"/>
      <c r="D9" s="41"/>
      <c r="E9" s="38"/>
      <c r="F9" s="42"/>
      <c r="G9" s="38"/>
      <c r="H9" s="38"/>
      <c r="I9" s="38"/>
      <c r="J9" s="38"/>
      <c r="K9" s="38"/>
    </row>
    <row r="10" spans="1:20" x14ac:dyDescent="0.25">
      <c r="A10" s="43"/>
      <c r="B10" s="64" t="s">
        <v>2</v>
      </c>
      <c r="C10" s="65" t="str">
        <f ca="1">MID(CELL("nazwa_pliku",C10),FIND("]",CELL("nazwa_pliku",C10),1)+1,35)</f>
        <v xml:space="preserve">  2</v>
      </c>
      <c r="D10" s="88" t="str">
        <f ca="1">VLOOKUP(C10,Nazwy!B2:C781,2)</f>
        <v>Chemioterapia 13</v>
      </c>
      <c r="E10" s="88"/>
      <c r="F10" s="88"/>
      <c r="G10" s="88"/>
      <c r="H10" s="44">
        <f ca="1">SUMIF(F12:F1295,"Razem",H12:H1295)</f>
        <v>0</v>
      </c>
      <c r="I10" s="44"/>
      <c r="J10" s="44">
        <f ca="1">SUMIF(F12:F1295,"Razem",J12:J1295)</f>
        <v>0</v>
      </c>
      <c r="K10" s="44"/>
      <c r="L10" s="31">
        <f>SUM(L11:L1789)</f>
        <v>0</v>
      </c>
      <c r="M10" s="31">
        <f>COUNTIF(M12:M1789,0)</f>
        <v>0</v>
      </c>
      <c r="N10" s="31">
        <f>COUNTIF(N12:N1789,0)</f>
        <v>0</v>
      </c>
      <c r="O10" s="31">
        <f>COUNTIF(O12:O1789,0)</f>
        <v>0</v>
      </c>
      <c r="P10" s="31">
        <f>COUNTIF(P12:P1789,0)</f>
        <v>0</v>
      </c>
      <c r="Q10" s="31">
        <f>SUM(M10:P10)</f>
        <v>0</v>
      </c>
    </row>
    <row r="11" spans="1:20" ht="31.5" x14ac:dyDescent="0.25">
      <c r="A11" s="45" t="s">
        <v>6</v>
      </c>
      <c r="B11" s="46" t="s">
        <v>7</v>
      </c>
      <c r="C11" s="46" t="s">
        <v>8</v>
      </c>
      <c r="D11" s="45" t="s">
        <v>9</v>
      </c>
      <c r="E11" s="47" t="s">
        <v>10</v>
      </c>
      <c r="F11" s="48" t="s">
        <v>14</v>
      </c>
      <c r="G11" s="49" t="s">
        <v>59</v>
      </c>
      <c r="H11" s="50" t="s">
        <v>11</v>
      </c>
      <c r="I11" s="50" t="s">
        <v>12</v>
      </c>
      <c r="J11" s="50" t="s">
        <v>13</v>
      </c>
      <c r="K11" s="50" t="s">
        <v>0</v>
      </c>
      <c r="M11" s="31">
        <f>SUM(M12:M1789)</f>
        <v>3</v>
      </c>
      <c r="N11" s="31">
        <f>SUM(N12:N1789)</f>
        <v>3</v>
      </c>
      <c r="O11" s="31">
        <f>SUM(O12:O1789)</f>
        <v>3</v>
      </c>
      <c r="P11" s="31">
        <f>SUM(P12:P1789)</f>
        <v>3</v>
      </c>
      <c r="Q11" s="31">
        <f>SUM(M11:P11)</f>
        <v>12</v>
      </c>
      <c r="R11" s="31">
        <f>SUM(R12:R1789)</f>
        <v>0</v>
      </c>
      <c r="S11" s="31">
        <f>SUM(S12:S1789)</f>
        <v>0</v>
      </c>
      <c r="T11" s="31">
        <f>SUM(T12:T1789)</f>
        <v>0</v>
      </c>
    </row>
    <row r="12" spans="1:20" ht="23.25" customHeight="1" x14ac:dyDescent="0.25">
      <c r="A12" s="51">
        <v>1</v>
      </c>
      <c r="B12" s="52" t="s">
        <v>38</v>
      </c>
      <c r="C12" s="53" t="s">
        <v>19</v>
      </c>
      <c r="D12" s="53">
        <v>1044</v>
      </c>
      <c r="E12" s="54"/>
      <c r="F12" s="55"/>
      <c r="G12" s="56"/>
      <c r="H12" s="57">
        <f t="shared" ref="H12:H14" si="0">ROUND(D12*G12,2)</f>
        <v>0</v>
      </c>
      <c r="I12" s="58"/>
      <c r="J12" s="57">
        <f t="shared" ref="J12:J14" si="1">ROUND(H12*(1+I12),2)</f>
        <v>0</v>
      </c>
      <c r="K12" s="57"/>
      <c r="L12" s="59">
        <f t="shared" ref="L12:L14" si="2">IF(LEN(H12)-IFERROR(SEARCH(",",H12,1),LEN(H12))&gt;2,1,0)</f>
        <v>0</v>
      </c>
      <c r="M12" s="31">
        <f t="shared" ref="M12:O14" si="3">IF(ISBLANK(E12),1,0)</f>
        <v>1</v>
      </c>
      <c r="N12" s="31">
        <f t="shared" si="3"/>
        <v>1</v>
      </c>
      <c r="O12" s="31">
        <f t="shared" si="3"/>
        <v>1</v>
      </c>
      <c r="P12" s="31">
        <f t="shared" ref="P12:P14" si="4">IF(ISBLANK(I12),1,0)</f>
        <v>1</v>
      </c>
      <c r="R12" s="31">
        <f t="shared" ref="R12:R14" si="5">IF(ISNUMBER(H12),0,1)</f>
        <v>0</v>
      </c>
      <c r="S12" s="31">
        <f t="shared" ref="S12:S14" si="6">IF(I12=0.08,0,IF(I12=0.23,0,IF(I12=0.05,0,IF(I12=0,0,1))))</f>
        <v>0</v>
      </c>
      <c r="T12" s="59">
        <f t="shared" ref="T12:T14" si="7">IF(ISERROR(IF(LEN(G12)-FIND(",",G12)&gt;4,1,0)),0,IF(LEN(G12)-FIND(",",G12)&gt;4,1,0))</f>
        <v>0</v>
      </c>
    </row>
    <row r="13" spans="1:20" ht="23.25" customHeight="1" x14ac:dyDescent="0.25">
      <c r="A13" s="51">
        <v>2</v>
      </c>
      <c r="B13" s="52" t="s">
        <v>39</v>
      </c>
      <c r="C13" s="53" t="s">
        <v>19</v>
      </c>
      <c r="D13" s="53">
        <v>648</v>
      </c>
      <c r="E13" s="54"/>
      <c r="F13" s="55"/>
      <c r="G13" s="56"/>
      <c r="H13" s="57">
        <f t="shared" si="0"/>
        <v>0</v>
      </c>
      <c r="I13" s="58"/>
      <c r="J13" s="57">
        <f t="shared" si="1"/>
        <v>0</v>
      </c>
      <c r="K13" s="57"/>
      <c r="L13" s="59">
        <f t="shared" si="2"/>
        <v>0</v>
      </c>
      <c r="M13" s="31">
        <f t="shared" si="3"/>
        <v>1</v>
      </c>
      <c r="N13" s="31">
        <f t="shared" si="3"/>
        <v>1</v>
      </c>
      <c r="O13" s="31">
        <f t="shared" si="3"/>
        <v>1</v>
      </c>
      <c r="P13" s="31">
        <f t="shared" si="4"/>
        <v>1</v>
      </c>
      <c r="R13" s="31">
        <f t="shared" si="5"/>
        <v>0</v>
      </c>
      <c r="S13" s="31">
        <f t="shared" si="6"/>
        <v>0</v>
      </c>
      <c r="T13" s="59">
        <f t="shared" si="7"/>
        <v>0</v>
      </c>
    </row>
    <row r="14" spans="1:20" ht="23.25" customHeight="1" x14ac:dyDescent="0.25">
      <c r="A14" s="51">
        <v>3</v>
      </c>
      <c r="B14" s="52" t="s">
        <v>40</v>
      </c>
      <c r="C14" s="53" t="s">
        <v>19</v>
      </c>
      <c r="D14" s="53">
        <v>966</v>
      </c>
      <c r="E14" s="54"/>
      <c r="F14" s="55"/>
      <c r="G14" s="56"/>
      <c r="H14" s="57">
        <f t="shared" si="0"/>
        <v>0</v>
      </c>
      <c r="I14" s="58"/>
      <c r="J14" s="57">
        <f t="shared" si="1"/>
        <v>0</v>
      </c>
      <c r="K14" s="57"/>
      <c r="L14" s="59">
        <f t="shared" si="2"/>
        <v>0</v>
      </c>
      <c r="M14" s="31">
        <f t="shared" si="3"/>
        <v>1</v>
      </c>
      <c r="N14" s="31">
        <f t="shared" si="3"/>
        <v>1</v>
      </c>
      <c r="O14" s="31">
        <f t="shared" si="3"/>
        <v>1</v>
      </c>
      <c r="P14" s="31">
        <f t="shared" si="4"/>
        <v>1</v>
      </c>
      <c r="R14" s="31">
        <f t="shared" si="5"/>
        <v>0</v>
      </c>
      <c r="S14" s="31">
        <f t="shared" si="6"/>
        <v>0</v>
      </c>
      <c r="T14" s="59">
        <f t="shared" si="7"/>
        <v>0</v>
      </c>
    </row>
    <row r="15" spans="1:20" ht="29.25" customHeight="1" x14ac:dyDescent="0.25">
      <c r="A15" s="86"/>
      <c r="B15" s="86"/>
      <c r="C15" s="86"/>
      <c r="D15" s="86"/>
      <c r="E15" s="86"/>
      <c r="F15" s="60" t="s">
        <v>3</v>
      </c>
      <c r="G15" s="60" t="s">
        <v>4</v>
      </c>
      <c r="H15" s="61">
        <f ca="1">SUM(OFFSET($H$12,0,0,ROW()-12,1))</f>
        <v>0</v>
      </c>
      <c r="I15" s="62" t="s">
        <v>4</v>
      </c>
      <c r="J15" s="61">
        <f ca="1">SUM(OFFSET($J$12,0,0,ROW()-12,1))</f>
        <v>0</v>
      </c>
      <c r="K15" s="62" t="s">
        <v>4</v>
      </c>
    </row>
    <row r="16" spans="1:20" x14ac:dyDescent="0.25">
      <c r="A16" s="63" t="s">
        <v>17</v>
      </c>
    </row>
    <row r="18" spans="1:11" x14ac:dyDescent="0.25">
      <c r="A18" s="28" t="s">
        <v>5</v>
      </c>
    </row>
    <row r="19" spans="1:11" x14ac:dyDescent="0.25">
      <c r="A19" s="87" t="s">
        <v>15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</row>
    <row r="21" spans="1:11" ht="73.5" customHeight="1" x14ac:dyDescent="0.25">
      <c r="A21" s="68" t="s">
        <v>60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</row>
  </sheetData>
  <protectedRanges>
    <protectedRange sqref="K12:K14" name="Rozstęp4_1_2"/>
    <protectedRange sqref="I12:I14" name="Rozstęp3_1_2"/>
    <protectedRange sqref="E12:G14" name="Rozstęp2_1_2"/>
  </protectedRanges>
  <mergeCells count="12">
    <mergeCell ref="A21:K21"/>
    <mergeCell ref="B1:D1"/>
    <mergeCell ref="F1:K1"/>
    <mergeCell ref="F2:H2"/>
    <mergeCell ref="B3:D7"/>
    <mergeCell ref="E5:J6"/>
    <mergeCell ref="E7:J7"/>
    <mergeCell ref="B8:D8"/>
    <mergeCell ref="E8:J8"/>
    <mergeCell ref="D10:G10"/>
    <mergeCell ref="A15:E15"/>
    <mergeCell ref="A19:K19"/>
  </mergeCells>
  <conditionalFormatting sqref="E7 L7:M7">
    <cfRule type="expression" dxfId="13" priority="1">
      <formula>$E$7="Przekroczona ilość liczb po przecinku w przynajmniej jednej cenie"</formula>
    </cfRule>
  </conditionalFormatting>
  <conditionalFormatting sqref="E5 L5:M6">
    <cfRule type="expression" dxfId="12" priority="2">
      <formula>$E$5="Nie składamy oferty w zakresie przedmiotowego zadania"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2"/>
  <sheetViews>
    <sheetView workbookViewId="0">
      <selection activeCell="B1" sqref="B1:D1"/>
    </sheetView>
  </sheetViews>
  <sheetFormatPr defaultRowHeight="15.75" x14ac:dyDescent="0.25"/>
  <cols>
    <col min="1" max="1" width="5.85546875" style="28" customWidth="1"/>
    <col min="2" max="2" width="58.85546875" style="28" customWidth="1"/>
    <col min="3" max="3" width="10.85546875" style="28" customWidth="1"/>
    <col min="4" max="4" width="9.85546875" style="28" customWidth="1"/>
    <col min="5" max="5" width="32" style="29" customWidth="1"/>
    <col min="6" max="6" width="23" style="35" customWidth="1"/>
    <col min="7" max="7" width="13" style="29" customWidth="1"/>
    <col min="8" max="9" width="15.42578125" style="29" customWidth="1"/>
    <col min="10" max="10" width="25.28515625" style="29" bestFit="1" customWidth="1"/>
    <col min="11" max="11" width="28.140625" style="29" customWidth="1"/>
    <col min="12" max="21" width="2.28515625" style="31" hidden="1" customWidth="1"/>
    <col min="22" max="22" width="2.28515625" style="32" hidden="1" customWidth="1"/>
    <col min="23" max="27" width="2.28515625" style="33" hidden="1" customWidth="1"/>
    <col min="28" max="30" width="0" style="33" hidden="1" customWidth="1"/>
    <col min="31" max="31" width="0" style="28" hidden="1" customWidth="1"/>
    <col min="32" max="16384" width="9.140625" style="28"/>
  </cols>
  <sheetData>
    <row r="1" spans="1:20" ht="63.75" customHeight="1" x14ac:dyDescent="0.25">
      <c r="B1" s="69" t="s">
        <v>58</v>
      </c>
      <c r="C1" s="70"/>
      <c r="D1" s="70"/>
      <c r="F1" s="71" t="str">
        <f ca="1">"Numer referencyjny nadany sprawie przez Zamawiającego: DZ/DZ–381–1–90/25          Załącznik nr 2."&amp;C10&amp;" do SWZ"</f>
        <v>Numer referencyjny nadany sprawie przez Zamawiającego: DZ/DZ–381–1–90/25          Załącznik nr 2.  3 do SWZ</v>
      </c>
      <c r="G1" s="71"/>
      <c r="H1" s="71"/>
      <c r="I1" s="71"/>
      <c r="J1" s="71"/>
      <c r="K1" s="71"/>
      <c r="L1" s="30"/>
      <c r="M1" s="30"/>
      <c r="N1" s="30"/>
    </row>
    <row r="2" spans="1:20" ht="16.5" thickBot="1" x14ac:dyDescent="0.3">
      <c r="F2" s="72"/>
      <c r="G2" s="72"/>
      <c r="H2" s="72"/>
      <c r="I2" s="34"/>
      <c r="J2" s="34"/>
      <c r="K2" s="34"/>
    </row>
    <row r="3" spans="1:20" x14ac:dyDescent="0.25">
      <c r="B3" s="73"/>
      <c r="C3" s="74"/>
      <c r="D3" s="75"/>
    </row>
    <row r="4" spans="1:20" x14ac:dyDescent="0.25">
      <c r="B4" s="76"/>
      <c r="C4" s="77"/>
      <c r="D4" s="78"/>
    </row>
    <row r="5" spans="1:20" ht="15" customHeight="1" x14ac:dyDescent="0.25">
      <c r="B5" s="76"/>
      <c r="C5" s="77"/>
      <c r="D5" s="78"/>
      <c r="E5" s="82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82"/>
      <c r="G5" s="82"/>
      <c r="H5" s="82"/>
      <c r="I5" s="82"/>
      <c r="J5" s="82"/>
      <c r="K5" s="36"/>
      <c r="L5" s="37"/>
      <c r="M5" s="37"/>
    </row>
    <row r="6" spans="1:20" ht="15" customHeight="1" x14ac:dyDescent="0.25">
      <c r="B6" s="76"/>
      <c r="C6" s="77"/>
      <c r="D6" s="78"/>
      <c r="E6" s="82"/>
      <c r="F6" s="82"/>
      <c r="G6" s="82"/>
      <c r="H6" s="82"/>
      <c r="I6" s="82"/>
      <c r="J6" s="82"/>
      <c r="K6" s="36"/>
      <c r="L6" s="37"/>
      <c r="M6" s="37"/>
    </row>
    <row r="7" spans="1:20" ht="16.5" thickBot="1" x14ac:dyDescent="0.3">
      <c r="B7" s="79"/>
      <c r="C7" s="80"/>
      <c r="D7" s="81"/>
      <c r="E7" s="83" t="str">
        <f>IF(T11&gt;0,"Przekroczona ilość liczb po przecinku w przynajmniej jednej cenie","")</f>
        <v/>
      </c>
      <c r="F7" s="83"/>
      <c r="G7" s="83"/>
      <c r="H7" s="83"/>
      <c r="I7" s="83"/>
      <c r="J7" s="83"/>
      <c r="K7" s="38"/>
      <c r="L7" s="39"/>
      <c r="M7" s="39"/>
    </row>
    <row r="8" spans="1:20" x14ac:dyDescent="0.25">
      <c r="B8" s="84" t="s">
        <v>1</v>
      </c>
      <c r="C8" s="84"/>
      <c r="D8" s="84"/>
      <c r="E8" s="83" t="str">
        <f>IF(S11&gt;0,"Niewłaściwa stawka podatku VAT","")</f>
        <v/>
      </c>
      <c r="F8" s="83"/>
      <c r="G8" s="83"/>
      <c r="H8" s="83"/>
      <c r="I8" s="83"/>
      <c r="J8" s="83"/>
      <c r="K8" s="38"/>
    </row>
    <row r="9" spans="1:20" x14ac:dyDescent="0.25">
      <c r="B9" s="40"/>
      <c r="C9" s="41"/>
      <c r="D9" s="41"/>
      <c r="E9" s="38"/>
      <c r="F9" s="42"/>
      <c r="G9" s="38"/>
      <c r="H9" s="38"/>
      <c r="I9" s="38"/>
      <c r="J9" s="38"/>
      <c r="K9" s="38"/>
    </row>
    <row r="10" spans="1:20" x14ac:dyDescent="0.25">
      <c r="A10" s="43"/>
      <c r="B10" s="64" t="s">
        <v>2</v>
      </c>
      <c r="C10" s="65" t="str">
        <f ca="1">MID(CELL("nazwa_pliku",C10),FIND("]",CELL("nazwa_pliku",C10),1)+1,35)</f>
        <v xml:space="preserve">  3</v>
      </c>
      <c r="D10" s="88" t="str">
        <f ca="1">VLOOKUP(C10,Nazwy!B2:C781,2)</f>
        <v>Chemioterapia 14</v>
      </c>
      <c r="E10" s="88"/>
      <c r="F10" s="88"/>
      <c r="G10" s="88"/>
      <c r="H10" s="44">
        <f ca="1">SUMIF(F12:F1296,"Razem",H12:H1296)</f>
        <v>0</v>
      </c>
      <c r="I10" s="44"/>
      <c r="J10" s="44">
        <f ca="1">SUMIF(F12:F1296,"Razem",J12:J1296)</f>
        <v>0</v>
      </c>
      <c r="K10" s="44"/>
      <c r="L10" s="31">
        <f>SUM(L11:L1790)</f>
        <v>0</v>
      </c>
      <c r="M10" s="31">
        <f>COUNTIF(M12:M1790,0)</f>
        <v>0</v>
      </c>
      <c r="N10" s="31">
        <f>COUNTIF(N12:N1790,0)</f>
        <v>0</v>
      </c>
      <c r="O10" s="31">
        <f>COUNTIF(O12:O1790,0)</f>
        <v>0</v>
      </c>
      <c r="P10" s="31">
        <f>COUNTIF(P12:P1790,0)</f>
        <v>0</v>
      </c>
      <c r="Q10" s="31">
        <f>SUM(M10:P10)</f>
        <v>0</v>
      </c>
    </row>
    <row r="11" spans="1:20" ht="31.5" x14ac:dyDescent="0.25">
      <c r="A11" s="45" t="s">
        <v>6</v>
      </c>
      <c r="B11" s="46" t="s">
        <v>7</v>
      </c>
      <c r="C11" s="46" t="s">
        <v>8</v>
      </c>
      <c r="D11" s="45" t="s">
        <v>9</v>
      </c>
      <c r="E11" s="47" t="s">
        <v>10</v>
      </c>
      <c r="F11" s="48" t="s">
        <v>14</v>
      </c>
      <c r="G11" s="49" t="s">
        <v>59</v>
      </c>
      <c r="H11" s="50" t="s">
        <v>11</v>
      </c>
      <c r="I11" s="50" t="s">
        <v>12</v>
      </c>
      <c r="J11" s="50" t="s">
        <v>13</v>
      </c>
      <c r="K11" s="50" t="s">
        <v>0</v>
      </c>
      <c r="M11" s="31">
        <f>SUM(M12:M1790)</f>
        <v>4</v>
      </c>
      <c r="N11" s="31">
        <f>SUM(N12:N1790)</f>
        <v>4</v>
      </c>
      <c r="O11" s="31">
        <f>SUM(O12:O1790)</f>
        <v>4</v>
      </c>
      <c r="P11" s="31">
        <f>SUM(P12:P1790)</f>
        <v>4</v>
      </c>
      <c r="Q11" s="31">
        <f>SUM(M11:P11)</f>
        <v>16</v>
      </c>
      <c r="R11" s="31">
        <f>SUM(R12:R1790)</f>
        <v>0</v>
      </c>
      <c r="S11" s="31">
        <f>SUM(S12:S1790)</f>
        <v>0</v>
      </c>
      <c r="T11" s="31">
        <f>SUM(T12:T1790)</f>
        <v>0</v>
      </c>
    </row>
    <row r="12" spans="1:20" ht="23.25" customHeight="1" x14ac:dyDescent="0.25">
      <c r="A12" s="51">
        <v>1</v>
      </c>
      <c r="B12" s="52" t="s">
        <v>41</v>
      </c>
      <c r="C12" s="53" t="s">
        <v>42</v>
      </c>
      <c r="D12" s="53">
        <v>210</v>
      </c>
      <c r="E12" s="54"/>
      <c r="F12" s="55"/>
      <c r="G12" s="56"/>
      <c r="H12" s="57">
        <f t="shared" ref="H12:H14" si="0">ROUND(D12*G12,2)</f>
        <v>0</v>
      </c>
      <c r="I12" s="58"/>
      <c r="J12" s="57">
        <f t="shared" ref="J12:J14" si="1">ROUND(H12*(1+I12),2)</f>
        <v>0</v>
      </c>
      <c r="K12" s="57"/>
      <c r="L12" s="59">
        <f t="shared" ref="L12:L14" si="2">IF(LEN(H12)-IFERROR(SEARCH(",",H12,1),LEN(H12))&gt;2,1,0)</f>
        <v>0</v>
      </c>
      <c r="M12" s="31">
        <f t="shared" ref="M12:O14" si="3">IF(ISBLANK(E12),1,0)</f>
        <v>1</v>
      </c>
      <c r="N12" s="31">
        <f t="shared" si="3"/>
        <v>1</v>
      </c>
      <c r="O12" s="31">
        <f t="shared" si="3"/>
        <v>1</v>
      </c>
      <c r="P12" s="31">
        <f t="shared" ref="P12:P14" si="4">IF(ISBLANK(I12),1,0)</f>
        <v>1</v>
      </c>
      <c r="R12" s="31">
        <f t="shared" ref="R12:R14" si="5">IF(ISNUMBER(H12),0,1)</f>
        <v>0</v>
      </c>
      <c r="S12" s="31">
        <f t="shared" ref="S12:S14" si="6">IF(I12=0.08,0,IF(I12=0.23,0,IF(I12=0.05,0,IF(I12=0,0,1))))</f>
        <v>0</v>
      </c>
      <c r="T12" s="59">
        <f t="shared" ref="T12:T14" si="7">IF(ISERROR(IF(LEN(G12)-FIND(",",G12)&gt;4,1,0)),0,IF(LEN(G12)-FIND(",",G12)&gt;4,1,0))</f>
        <v>0</v>
      </c>
    </row>
    <row r="13" spans="1:20" ht="23.25" customHeight="1" x14ac:dyDescent="0.25">
      <c r="A13" s="51">
        <v>2</v>
      </c>
      <c r="B13" s="52" t="s">
        <v>43</v>
      </c>
      <c r="C13" s="53" t="s">
        <v>42</v>
      </c>
      <c r="D13" s="53">
        <v>1890</v>
      </c>
      <c r="E13" s="54"/>
      <c r="F13" s="55"/>
      <c r="G13" s="56"/>
      <c r="H13" s="57">
        <f t="shared" si="0"/>
        <v>0</v>
      </c>
      <c r="I13" s="58"/>
      <c r="J13" s="57">
        <f t="shared" si="1"/>
        <v>0</v>
      </c>
      <c r="K13" s="57"/>
      <c r="L13" s="59">
        <f t="shared" si="2"/>
        <v>0</v>
      </c>
      <c r="M13" s="31">
        <f t="shared" si="3"/>
        <v>1</v>
      </c>
      <c r="N13" s="31">
        <f t="shared" si="3"/>
        <v>1</v>
      </c>
      <c r="O13" s="31">
        <f t="shared" si="3"/>
        <v>1</v>
      </c>
      <c r="P13" s="31">
        <f t="shared" si="4"/>
        <v>1</v>
      </c>
      <c r="R13" s="31">
        <f t="shared" si="5"/>
        <v>0</v>
      </c>
      <c r="S13" s="31">
        <f t="shared" si="6"/>
        <v>0</v>
      </c>
      <c r="T13" s="59">
        <f t="shared" si="7"/>
        <v>0</v>
      </c>
    </row>
    <row r="14" spans="1:20" ht="23.25" customHeight="1" x14ac:dyDescent="0.25">
      <c r="A14" s="51">
        <v>3</v>
      </c>
      <c r="B14" s="52" t="s">
        <v>44</v>
      </c>
      <c r="C14" s="53" t="s">
        <v>42</v>
      </c>
      <c r="D14" s="53">
        <v>1260</v>
      </c>
      <c r="E14" s="54"/>
      <c r="F14" s="55"/>
      <c r="G14" s="56"/>
      <c r="H14" s="57">
        <f t="shared" si="0"/>
        <v>0</v>
      </c>
      <c r="I14" s="58"/>
      <c r="J14" s="57">
        <f t="shared" si="1"/>
        <v>0</v>
      </c>
      <c r="K14" s="57"/>
      <c r="L14" s="59">
        <f t="shared" si="2"/>
        <v>0</v>
      </c>
      <c r="M14" s="31">
        <f t="shared" si="3"/>
        <v>1</v>
      </c>
      <c r="N14" s="31">
        <f t="shared" si="3"/>
        <v>1</v>
      </c>
      <c r="O14" s="31">
        <f t="shared" si="3"/>
        <v>1</v>
      </c>
      <c r="P14" s="31">
        <f t="shared" si="4"/>
        <v>1</v>
      </c>
      <c r="R14" s="31">
        <f t="shared" si="5"/>
        <v>0</v>
      </c>
      <c r="S14" s="31">
        <f t="shared" si="6"/>
        <v>0</v>
      </c>
      <c r="T14" s="59">
        <f t="shared" si="7"/>
        <v>0</v>
      </c>
    </row>
    <row r="15" spans="1:20" ht="23.25" customHeight="1" x14ac:dyDescent="0.25">
      <c r="A15" s="51">
        <v>4</v>
      </c>
      <c r="B15" s="52" t="s">
        <v>45</v>
      </c>
      <c r="C15" s="53" t="s">
        <v>42</v>
      </c>
      <c r="D15" s="53">
        <v>420</v>
      </c>
      <c r="E15" s="54"/>
      <c r="F15" s="55"/>
      <c r="G15" s="56"/>
      <c r="H15" s="57">
        <f t="shared" ref="H15" si="8">ROUND(D15*G15,2)</f>
        <v>0</v>
      </c>
      <c r="I15" s="58"/>
      <c r="J15" s="57">
        <f t="shared" ref="J15" si="9">ROUND(H15*(1+I15),2)</f>
        <v>0</v>
      </c>
      <c r="K15" s="57"/>
      <c r="L15" s="59">
        <f t="shared" ref="L15" si="10">IF(LEN(H15)-IFERROR(SEARCH(",",H15,1),LEN(H15))&gt;2,1,0)</f>
        <v>0</v>
      </c>
      <c r="M15" s="31">
        <f t="shared" ref="M15" si="11">IF(ISBLANK(E15),1,0)</f>
        <v>1</v>
      </c>
      <c r="N15" s="31">
        <f t="shared" ref="N15" si="12">IF(ISBLANK(F15),1,0)</f>
        <v>1</v>
      </c>
      <c r="O15" s="31">
        <f t="shared" ref="O15" si="13">IF(ISBLANK(G15),1,0)</f>
        <v>1</v>
      </c>
      <c r="P15" s="31">
        <f t="shared" ref="P15" si="14">IF(ISBLANK(I15),1,0)</f>
        <v>1</v>
      </c>
      <c r="R15" s="31">
        <f t="shared" ref="R15" si="15">IF(ISNUMBER(H15),0,1)</f>
        <v>0</v>
      </c>
      <c r="S15" s="31">
        <f t="shared" ref="S15" si="16">IF(I15=0.08,0,IF(I15=0.23,0,IF(I15=0.05,0,IF(I15=0,0,1))))</f>
        <v>0</v>
      </c>
      <c r="T15" s="59">
        <f t="shared" ref="T15" si="17">IF(ISERROR(IF(LEN(G15)-FIND(",",G15)&gt;4,1,0)),0,IF(LEN(G15)-FIND(",",G15)&gt;4,1,0))</f>
        <v>0</v>
      </c>
    </row>
    <row r="16" spans="1:20" ht="29.25" customHeight="1" x14ac:dyDescent="0.25">
      <c r="A16" s="86"/>
      <c r="B16" s="86"/>
      <c r="C16" s="86"/>
      <c r="D16" s="86"/>
      <c r="E16" s="86"/>
      <c r="F16" s="60" t="s">
        <v>3</v>
      </c>
      <c r="G16" s="60" t="s">
        <v>4</v>
      </c>
      <c r="H16" s="61">
        <f ca="1">SUM(OFFSET($H$12,0,0,ROW()-12,1))</f>
        <v>0</v>
      </c>
      <c r="I16" s="62" t="s">
        <v>4</v>
      </c>
      <c r="J16" s="61">
        <f ca="1">SUM(OFFSET($J$12,0,0,ROW()-12,1))</f>
        <v>0</v>
      </c>
      <c r="K16" s="62" t="s">
        <v>4</v>
      </c>
    </row>
    <row r="17" spans="1:11" x14ac:dyDescent="0.25">
      <c r="A17" s="63" t="s">
        <v>17</v>
      </c>
    </row>
    <row r="19" spans="1:11" x14ac:dyDescent="0.25">
      <c r="A19" s="28" t="s">
        <v>5</v>
      </c>
    </row>
    <row r="20" spans="1:11" x14ac:dyDescent="0.25">
      <c r="A20" s="87" t="s">
        <v>15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</row>
    <row r="22" spans="1:11" ht="73.5" customHeight="1" x14ac:dyDescent="0.25">
      <c r="A22" s="68" t="s">
        <v>60</v>
      </c>
      <c r="B22" s="68"/>
      <c r="C22" s="68"/>
      <c r="D22" s="68"/>
      <c r="E22" s="68"/>
      <c r="F22" s="68"/>
      <c r="G22" s="68"/>
      <c r="H22" s="68"/>
      <c r="I22" s="68"/>
      <c r="J22" s="68"/>
      <c r="K22" s="68"/>
    </row>
  </sheetData>
  <protectedRanges>
    <protectedRange sqref="K12:K15" name="Rozstęp4_1_2"/>
    <protectedRange sqref="I12:I15" name="Rozstęp3_1_2"/>
    <protectedRange sqref="E12:G15" name="Rozstęp2_1_2"/>
  </protectedRanges>
  <mergeCells count="12">
    <mergeCell ref="A22:K22"/>
    <mergeCell ref="B1:D1"/>
    <mergeCell ref="F1:K1"/>
    <mergeCell ref="F2:H2"/>
    <mergeCell ref="B3:D7"/>
    <mergeCell ref="E5:J6"/>
    <mergeCell ref="E7:J7"/>
    <mergeCell ref="B8:D8"/>
    <mergeCell ref="E8:J8"/>
    <mergeCell ref="D10:G10"/>
    <mergeCell ref="A16:E16"/>
    <mergeCell ref="A20:K20"/>
  </mergeCells>
  <conditionalFormatting sqref="E7 L7:M7">
    <cfRule type="expression" dxfId="11" priority="1">
      <formula>$E$7="Przekroczona ilość liczb po przecinku w przynajmniej jednej cenie"</formula>
    </cfRule>
  </conditionalFormatting>
  <conditionalFormatting sqref="E5 L5:M6">
    <cfRule type="expression" dxfId="10" priority="2">
      <formula>$E$5="Nie składamy oferty w zakresie przedmiotowego zadania"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workbookViewId="0">
      <selection activeCell="B1" sqref="B1:D1"/>
    </sheetView>
  </sheetViews>
  <sheetFormatPr defaultRowHeight="15.75" x14ac:dyDescent="0.25"/>
  <cols>
    <col min="1" max="1" width="5.85546875" style="28" customWidth="1"/>
    <col min="2" max="2" width="58.85546875" style="28" customWidth="1"/>
    <col min="3" max="3" width="10.85546875" style="28" customWidth="1"/>
    <col min="4" max="4" width="9.85546875" style="28" customWidth="1"/>
    <col min="5" max="5" width="32" style="29" customWidth="1"/>
    <col min="6" max="6" width="23" style="35" customWidth="1"/>
    <col min="7" max="7" width="13" style="29" customWidth="1"/>
    <col min="8" max="9" width="15.42578125" style="29" customWidth="1"/>
    <col min="10" max="10" width="25.28515625" style="29" bestFit="1" customWidth="1"/>
    <col min="11" max="11" width="28.140625" style="29" customWidth="1"/>
    <col min="12" max="21" width="2.28515625" style="31" hidden="1" customWidth="1"/>
    <col min="22" max="22" width="2.28515625" style="32" hidden="1" customWidth="1"/>
    <col min="23" max="27" width="2.28515625" style="33" hidden="1" customWidth="1"/>
    <col min="28" max="30" width="0" style="33" hidden="1" customWidth="1"/>
    <col min="31" max="31" width="0" style="28" hidden="1" customWidth="1"/>
    <col min="32" max="16384" width="9.140625" style="28"/>
  </cols>
  <sheetData>
    <row r="1" spans="1:20" ht="63.75" customHeight="1" x14ac:dyDescent="0.25">
      <c r="B1" s="69" t="s">
        <v>58</v>
      </c>
      <c r="C1" s="70"/>
      <c r="D1" s="70"/>
      <c r="F1" s="71" t="str">
        <f ca="1">"Numer referencyjny nadany sprawie przez Zamawiającego: DZ/DZ–381–1–90/25          Załącznik nr 2."&amp;C10&amp;" do SWZ"</f>
        <v>Numer referencyjny nadany sprawie przez Zamawiającego: DZ/DZ–381–1–90/25          Załącznik nr 2.  4 do SWZ</v>
      </c>
      <c r="G1" s="71"/>
      <c r="H1" s="71"/>
      <c r="I1" s="71"/>
      <c r="J1" s="71"/>
      <c r="K1" s="71"/>
      <c r="L1" s="30"/>
      <c r="M1" s="30"/>
      <c r="N1" s="30"/>
    </row>
    <row r="2" spans="1:20" ht="16.5" thickBot="1" x14ac:dyDescent="0.3">
      <c r="F2" s="72"/>
      <c r="G2" s="72"/>
      <c r="H2" s="72"/>
      <c r="I2" s="34"/>
      <c r="J2" s="34"/>
      <c r="K2" s="34"/>
    </row>
    <row r="3" spans="1:20" x14ac:dyDescent="0.25">
      <c r="B3" s="73"/>
      <c r="C3" s="74"/>
      <c r="D3" s="75"/>
    </row>
    <row r="4" spans="1:20" x14ac:dyDescent="0.25">
      <c r="B4" s="76"/>
      <c r="C4" s="77"/>
      <c r="D4" s="78"/>
    </row>
    <row r="5" spans="1:20" ht="15" customHeight="1" x14ac:dyDescent="0.25">
      <c r="B5" s="76"/>
      <c r="C5" s="77"/>
      <c r="D5" s="78"/>
      <c r="E5" s="82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82"/>
      <c r="G5" s="82"/>
      <c r="H5" s="82"/>
      <c r="I5" s="82"/>
      <c r="J5" s="82"/>
      <c r="K5" s="36"/>
      <c r="L5" s="37"/>
      <c r="M5" s="37"/>
    </row>
    <row r="6" spans="1:20" ht="15" customHeight="1" x14ac:dyDescent="0.25">
      <c r="B6" s="76"/>
      <c r="C6" s="77"/>
      <c r="D6" s="78"/>
      <c r="E6" s="82"/>
      <c r="F6" s="82"/>
      <c r="G6" s="82"/>
      <c r="H6" s="82"/>
      <c r="I6" s="82"/>
      <c r="J6" s="82"/>
      <c r="K6" s="36"/>
      <c r="L6" s="37"/>
      <c r="M6" s="37"/>
    </row>
    <row r="7" spans="1:20" ht="16.5" thickBot="1" x14ac:dyDescent="0.3">
      <c r="B7" s="79"/>
      <c r="C7" s="80"/>
      <c r="D7" s="81"/>
      <c r="E7" s="83" t="str">
        <f>IF(T11&gt;0,"Przekroczona ilość liczb po przecinku w przynajmniej jednej cenie","")</f>
        <v/>
      </c>
      <c r="F7" s="83"/>
      <c r="G7" s="83"/>
      <c r="H7" s="83"/>
      <c r="I7" s="83"/>
      <c r="J7" s="83"/>
      <c r="K7" s="38"/>
      <c r="L7" s="39"/>
      <c r="M7" s="39"/>
    </row>
    <row r="8" spans="1:20" x14ac:dyDescent="0.25">
      <c r="B8" s="84" t="s">
        <v>1</v>
      </c>
      <c r="C8" s="84"/>
      <c r="D8" s="84"/>
      <c r="E8" s="83" t="str">
        <f>IF(S11&gt;0,"Niewłaściwa stawka podatku VAT","")</f>
        <v/>
      </c>
      <c r="F8" s="83"/>
      <c r="G8" s="83"/>
      <c r="H8" s="83"/>
      <c r="I8" s="83"/>
      <c r="J8" s="83"/>
      <c r="K8" s="38"/>
    </row>
    <row r="9" spans="1:20" x14ac:dyDescent="0.25">
      <c r="B9" s="40"/>
      <c r="C9" s="41"/>
      <c r="D9" s="41"/>
      <c r="E9" s="38"/>
      <c r="F9" s="42"/>
      <c r="G9" s="38"/>
      <c r="H9" s="38"/>
      <c r="I9" s="38"/>
      <c r="J9" s="38"/>
      <c r="K9" s="38"/>
    </row>
    <row r="10" spans="1:20" x14ac:dyDescent="0.25">
      <c r="A10" s="43"/>
      <c r="B10" s="64" t="s">
        <v>2</v>
      </c>
      <c r="C10" s="65" t="str">
        <f ca="1">MID(CELL("nazwa_pliku",C10),FIND("]",CELL("nazwa_pliku",C10),1)+1,35)</f>
        <v xml:space="preserve">  4</v>
      </c>
      <c r="D10" s="88" t="str">
        <f ca="1">VLOOKUP(C10,Nazwy!B2:C781,2)</f>
        <v>Chemioterapia 18</v>
      </c>
      <c r="E10" s="88"/>
      <c r="F10" s="88"/>
      <c r="G10" s="88"/>
      <c r="H10" s="44">
        <f ca="1">SUMIF(F12:F1293,"Razem",H12:H1293)</f>
        <v>0</v>
      </c>
      <c r="I10" s="44"/>
      <c r="J10" s="44">
        <f ca="1">SUMIF(F12:F1293,"Razem",J12:J1293)</f>
        <v>0</v>
      </c>
      <c r="K10" s="44"/>
      <c r="L10" s="31">
        <f>SUM(L11:L1787)</f>
        <v>0</v>
      </c>
      <c r="M10" s="31">
        <f>COUNTIF(M12:M1787,0)</f>
        <v>0</v>
      </c>
      <c r="N10" s="31">
        <f>COUNTIF(N12:N1787,0)</f>
        <v>0</v>
      </c>
      <c r="O10" s="31">
        <f>COUNTIF(O12:O1787,0)</f>
        <v>0</v>
      </c>
      <c r="P10" s="31">
        <f>COUNTIF(P12:P1787,0)</f>
        <v>0</v>
      </c>
      <c r="Q10" s="31">
        <f>SUM(M10:P10)</f>
        <v>0</v>
      </c>
    </row>
    <row r="11" spans="1:20" ht="31.5" x14ac:dyDescent="0.25">
      <c r="A11" s="45" t="s">
        <v>6</v>
      </c>
      <c r="B11" s="46" t="s">
        <v>7</v>
      </c>
      <c r="C11" s="46" t="s">
        <v>8</v>
      </c>
      <c r="D11" s="45" t="s">
        <v>9</v>
      </c>
      <c r="E11" s="47" t="s">
        <v>10</v>
      </c>
      <c r="F11" s="48" t="s">
        <v>14</v>
      </c>
      <c r="G11" s="49" t="s">
        <v>59</v>
      </c>
      <c r="H11" s="50" t="s">
        <v>11</v>
      </c>
      <c r="I11" s="50" t="s">
        <v>12</v>
      </c>
      <c r="J11" s="50" t="s">
        <v>13</v>
      </c>
      <c r="K11" s="50" t="s">
        <v>0</v>
      </c>
      <c r="M11" s="31">
        <f>SUM(M12:M1787)</f>
        <v>1</v>
      </c>
      <c r="N11" s="31">
        <f>SUM(N12:N1787)</f>
        <v>1</v>
      </c>
      <c r="O11" s="31">
        <f>SUM(O12:O1787)</f>
        <v>1</v>
      </c>
      <c r="P11" s="31">
        <f>SUM(P12:P1787)</f>
        <v>1</v>
      </c>
      <c r="Q11" s="31">
        <f>SUM(M11:P11)</f>
        <v>4</v>
      </c>
      <c r="R11" s="31">
        <f>SUM(R12:R1787)</f>
        <v>0</v>
      </c>
      <c r="S11" s="31">
        <f>SUM(S12:S1787)</f>
        <v>0</v>
      </c>
      <c r="T11" s="31">
        <f>SUM(T12:T1787)</f>
        <v>0</v>
      </c>
    </row>
    <row r="12" spans="1:20" ht="34.5" customHeight="1" x14ac:dyDescent="0.25">
      <c r="A12" s="51">
        <v>1</v>
      </c>
      <c r="B12" s="52" t="s">
        <v>46</v>
      </c>
      <c r="C12" s="53" t="s">
        <v>19</v>
      </c>
      <c r="D12" s="53">
        <v>300</v>
      </c>
      <c r="E12" s="54"/>
      <c r="F12" s="55"/>
      <c r="G12" s="56"/>
      <c r="H12" s="57">
        <f t="shared" ref="H12" si="0">ROUND(D12*G12,2)</f>
        <v>0</v>
      </c>
      <c r="I12" s="58"/>
      <c r="J12" s="57">
        <f t="shared" ref="J12" si="1">ROUND(H12*(1+I12),2)</f>
        <v>0</v>
      </c>
      <c r="K12" s="57"/>
      <c r="L12" s="59">
        <f t="shared" ref="L12" si="2">IF(LEN(H12)-IFERROR(SEARCH(",",H12,1),LEN(H12))&gt;2,1,0)</f>
        <v>0</v>
      </c>
      <c r="M12" s="31">
        <f t="shared" ref="M12:O12" si="3">IF(ISBLANK(E12),1,0)</f>
        <v>1</v>
      </c>
      <c r="N12" s="31">
        <f t="shared" si="3"/>
        <v>1</v>
      </c>
      <c r="O12" s="31">
        <f t="shared" si="3"/>
        <v>1</v>
      </c>
      <c r="P12" s="31">
        <f t="shared" ref="P12" si="4">IF(ISBLANK(I12),1,0)</f>
        <v>1</v>
      </c>
      <c r="R12" s="31">
        <f t="shared" ref="R12" si="5">IF(ISNUMBER(H12),0,1)</f>
        <v>0</v>
      </c>
      <c r="S12" s="31">
        <f t="shared" ref="S12" si="6">IF(I12=0.08,0,IF(I12=0.23,0,IF(I12=0.05,0,IF(I12=0,0,1))))</f>
        <v>0</v>
      </c>
      <c r="T12" s="59">
        <f t="shared" ref="T12" si="7">IF(ISERROR(IF(LEN(G12)-FIND(",",G12)&gt;4,1,0)),0,IF(LEN(G12)-FIND(",",G12)&gt;4,1,0))</f>
        <v>0</v>
      </c>
    </row>
    <row r="13" spans="1:20" ht="29.25" customHeight="1" x14ac:dyDescent="0.25">
      <c r="A13" s="86"/>
      <c r="B13" s="86"/>
      <c r="C13" s="86"/>
      <c r="D13" s="86"/>
      <c r="E13" s="86"/>
      <c r="F13" s="60" t="s">
        <v>3</v>
      </c>
      <c r="G13" s="60" t="s">
        <v>4</v>
      </c>
      <c r="H13" s="61">
        <f ca="1">SUM(OFFSET($H$12,0,0,ROW()-12,1))</f>
        <v>0</v>
      </c>
      <c r="I13" s="62" t="s">
        <v>4</v>
      </c>
      <c r="J13" s="61">
        <f ca="1">SUM(OFFSET($J$12,0,0,ROW()-12,1))</f>
        <v>0</v>
      </c>
      <c r="K13" s="62" t="s">
        <v>4</v>
      </c>
    </row>
    <row r="14" spans="1:20" x14ac:dyDescent="0.25">
      <c r="A14" s="63" t="s">
        <v>17</v>
      </c>
    </row>
    <row r="16" spans="1:20" x14ac:dyDescent="0.25">
      <c r="A16" s="28" t="s">
        <v>5</v>
      </c>
    </row>
    <row r="17" spans="1:11" x14ac:dyDescent="0.25">
      <c r="A17" s="87" t="s">
        <v>15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</row>
    <row r="19" spans="1:11" ht="73.5" customHeight="1" x14ac:dyDescent="0.25">
      <c r="A19" s="68" t="s">
        <v>60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</row>
  </sheetData>
  <protectedRanges>
    <protectedRange sqref="K12" name="Rozstęp4_1_2"/>
    <protectedRange sqref="I12" name="Rozstęp3_1_2"/>
    <protectedRange sqref="E12:G12" name="Rozstęp2_1_2"/>
  </protectedRanges>
  <mergeCells count="12">
    <mergeCell ref="A19:K19"/>
    <mergeCell ref="B1:D1"/>
    <mergeCell ref="F1:K1"/>
    <mergeCell ref="F2:H2"/>
    <mergeCell ref="B3:D7"/>
    <mergeCell ref="E5:J6"/>
    <mergeCell ref="E7:J7"/>
    <mergeCell ref="B8:D8"/>
    <mergeCell ref="E8:J8"/>
    <mergeCell ref="D10:G10"/>
    <mergeCell ref="A13:E13"/>
    <mergeCell ref="A17:K17"/>
  </mergeCells>
  <conditionalFormatting sqref="E7 L7:M7">
    <cfRule type="expression" dxfId="9" priority="1">
      <formula>$E$7="Przekroczona ilość liczb po przecinku w przynajmniej jednej cenie"</formula>
    </cfRule>
  </conditionalFormatting>
  <conditionalFormatting sqref="E5 L5:M6">
    <cfRule type="expression" dxfId="8" priority="2">
      <formula>$E$5="Nie składamy oferty w zakresie przedmiotowego zadania"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0"/>
  <sheetViews>
    <sheetView workbookViewId="0">
      <selection activeCell="B1" sqref="B1:D1"/>
    </sheetView>
  </sheetViews>
  <sheetFormatPr defaultRowHeight="15.75" x14ac:dyDescent="0.25"/>
  <cols>
    <col min="1" max="1" width="5.85546875" style="28" customWidth="1"/>
    <col min="2" max="2" width="58.85546875" style="28" customWidth="1"/>
    <col min="3" max="3" width="10.85546875" style="28" customWidth="1"/>
    <col min="4" max="4" width="9.85546875" style="28" customWidth="1"/>
    <col min="5" max="5" width="32" style="29" customWidth="1"/>
    <col min="6" max="6" width="23" style="35" customWidth="1"/>
    <col min="7" max="7" width="13" style="29" customWidth="1"/>
    <col min="8" max="9" width="15.42578125" style="29" customWidth="1"/>
    <col min="10" max="10" width="25.28515625" style="29" bestFit="1" customWidth="1"/>
    <col min="11" max="11" width="28.140625" style="29" customWidth="1"/>
    <col min="12" max="21" width="2.28515625" style="31" hidden="1" customWidth="1"/>
    <col min="22" max="22" width="2.28515625" style="32" hidden="1" customWidth="1"/>
    <col min="23" max="27" width="2.28515625" style="33" hidden="1" customWidth="1"/>
    <col min="28" max="30" width="0" style="33" hidden="1" customWidth="1"/>
    <col min="31" max="31" width="0" style="28" hidden="1" customWidth="1"/>
    <col min="32" max="16384" width="9.140625" style="28"/>
  </cols>
  <sheetData>
    <row r="1" spans="1:20" ht="63.75" customHeight="1" x14ac:dyDescent="0.25">
      <c r="B1" s="69" t="s">
        <v>58</v>
      </c>
      <c r="C1" s="70"/>
      <c r="D1" s="70"/>
      <c r="F1" s="71" t="str">
        <f ca="1">"Numer referencyjny nadany sprawie przez Zamawiającego: DZ/DZ–381–1–90/25          Załącznik nr 2."&amp;C10&amp;" do SWZ"</f>
        <v>Numer referencyjny nadany sprawie przez Zamawiającego: DZ/DZ–381–1–90/25          Załącznik nr 2.  5 do SWZ</v>
      </c>
      <c r="G1" s="71"/>
      <c r="H1" s="71"/>
      <c r="I1" s="71"/>
      <c r="J1" s="71"/>
      <c r="K1" s="71"/>
      <c r="L1" s="30"/>
      <c r="M1" s="30"/>
      <c r="N1" s="30"/>
    </row>
    <row r="2" spans="1:20" ht="16.5" thickBot="1" x14ac:dyDescent="0.3">
      <c r="F2" s="72"/>
      <c r="G2" s="72"/>
      <c r="H2" s="72"/>
      <c r="I2" s="34"/>
      <c r="J2" s="34"/>
      <c r="K2" s="34"/>
    </row>
    <row r="3" spans="1:20" x14ac:dyDescent="0.25">
      <c r="B3" s="73"/>
      <c r="C3" s="74"/>
      <c r="D3" s="75"/>
    </row>
    <row r="4" spans="1:20" x14ac:dyDescent="0.25">
      <c r="B4" s="76"/>
      <c r="C4" s="77"/>
      <c r="D4" s="78"/>
    </row>
    <row r="5" spans="1:20" ht="15" customHeight="1" x14ac:dyDescent="0.25">
      <c r="B5" s="76"/>
      <c r="C5" s="77"/>
      <c r="D5" s="78"/>
      <c r="E5" s="82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82"/>
      <c r="G5" s="82"/>
      <c r="H5" s="82"/>
      <c r="I5" s="82"/>
      <c r="J5" s="82"/>
      <c r="K5" s="36"/>
      <c r="L5" s="37"/>
      <c r="M5" s="37"/>
    </row>
    <row r="6" spans="1:20" ht="15" customHeight="1" x14ac:dyDescent="0.25">
      <c r="B6" s="76"/>
      <c r="C6" s="77"/>
      <c r="D6" s="78"/>
      <c r="E6" s="82"/>
      <c r="F6" s="82"/>
      <c r="G6" s="82"/>
      <c r="H6" s="82"/>
      <c r="I6" s="82"/>
      <c r="J6" s="82"/>
      <c r="K6" s="36"/>
      <c r="L6" s="37"/>
      <c r="M6" s="37"/>
    </row>
    <row r="7" spans="1:20" ht="16.5" thickBot="1" x14ac:dyDescent="0.3">
      <c r="B7" s="79"/>
      <c r="C7" s="80"/>
      <c r="D7" s="81"/>
      <c r="E7" s="83" t="str">
        <f>IF(T11&gt;0,"Przekroczona ilość liczb po przecinku w przynajmniej jednej cenie","")</f>
        <v/>
      </c>
      <c r="F7" s="83"/>
      <c r="G7" s="83"/>
      <c r="H7" s="83"/>
      <c r="I7" s="83"/>
      <c r="J7" s="83"/>
      <c r="K7" s="38"/>
      <c r="L7" s="39"/>
      <c r="M7" s="39"/>
    </row>
    <row r="8" spans="1:20" x14ac:dyDescent="0.25">
      <c r="B8" s="84" t="s">
        <v>1</v>
      </c>
      <c r="C8" s="84"/>
      <c r="D8" s="84"/>
      <c r="E8" s="83" t="str">
        <f>IF(S11&gt;0,"Niewłaściwa stawka podatku VAT","")</f>
        <v/>
      </c>
      <c r="F8" s="83"/>
      <c r="G8" s="83"/>
      <c r="H8" s="83"/>
      <c r="I8" s="83"/>
      <c r="J8" s="83"/>
      <c r="K8" s="38"/>
    </row>
    <row r="9" spans="1:20" x14ac:dyDescent="0.25">
      <c r="B9" s="40"/>
      <c r="C9" s="41"/>
      <c r="D9" s="41"/>
      <c r="E9" s="38"/>
      <c r="F9" s="42"/>
      <c r="G9" s="38"/>
      <c r="H9" s="38"/>
      <c r="I9" s="38"/>
      <c r="J9" s="38"/>
      <c r="K9" s="38"/>
    </row>
    <row r="10" spans="1:20" x14ac:dyDescent="0.25">
      <c r="A10" s="43"/>
      <c r="B10" s="66" t="s">
        <v>2</v>
      </c>
      <c r="C10" s="67" t="str">
        <f ca="1">MID(CELL("nazwa_pliku",C10),FIND("]",CELL("nazwa_pliku",C10),1)+1,35)</f>
        <v xml:space="preserve">  5</v>
      </c>
      <c r="D10" s="89" t="str">
        <f ca="1">VLOOKUP(C10,Nazwy!B2:C781,2)</f>
        <v>Kontrasty 3</v>
      </c>
      <c r="E10" s="89"/>
      <c r="F10" s="89"/>
      <c r="G10" s="89"/>
      <c r="H10" s="44">
        <f ca="1">SUMIF(F12:F1294,"Razem",H12:H1294)</f>
        <v>0</v>
      </c>
      <c r="I10" s="44"/>
      <c r="J10" s="44">
        <f ca="1">SUMIF(F12:F1294,"Razem",J12:J1294)</f>
        <v>0</v>
      </c>
      <c r="K10" s="44"/>
      <c r="L10" s="31">
        <f>SUM(L11:L1788)</f>
        <v>0</v>
      </c>
      <c r="M10" s="31">
        <f>COUNTIF(M12:M1788,0)</f>
        <v>0</v>
      </c>
      <c r="N10" s="31">
        <f>COUNTIF(N12:N1788,0)</f>
        <v>0</v>
      </c>
      <c r="O10" s="31">
        <f>COUNTIF(O12:O1788,0)</f>
        <v>0</v>
      </c>
      <c r="P10" s="31">
        <f>COUNTIF(P12:P1788,0)</f>
        <v>0</v>
      </c>
      <c r="Q10" s="31">
        <f>SUM(M10:P10)</f>
        <v>0</v>
      </c>
    </row>
    <row r="11" spans="1:20" ht="31.5" x14ac:dyDescent="0.25">
      <c r="A11" s="45" t="s">
        <v>6</v>
      </c>
      <c r="B11" s="46" t="s">
        <v>7</v>
      </c>
      <c r="C11" s="46" t="s">
        <v>8</v>
      </c>
      <c r="D11" s="45" t="s">
        <v>9</v>
      </c>
      <c r="E11" s="47" t="s">
        <v>10</v>
      </c>
      <c r="F11" s="48" t="s">
        <v>14</v>
      </c>
      <c r="G11" s="49" t="s">
        <v>59</v>
      </c>
      <c r="H11" s="50" t="s">
        <v>11</v>
      </c>
      <c r="I11" s="50" t="s">
        <v>12</v>
      </c>
      <c r="J11" s="50" t="s">
        <v>13</v>
      </c>
      <c r="K11" s="50" t="s">
        <v>0</v>
      </c>
      <c r="M11" s="31">
        <f>SUM(M12:M1788)</f>
        <v>2</v>
      </c>
      <c r="N11" s="31">
        <f>SUM(N12:N1788)</f>
        <v>2</v>
      </c>
      <c r="O11" s="31">
        <f>SUM(O12:O1788)</f>
        <v>2</v>
      </c>
      <c r="P11" s="31">
        <f>SUM(P12:P1788)</f>
        <v>2</v>
      </c>
      <c r="Q11" s="31">
        <f>SUM(M11:P11)</f>
        <v>8</v>
      </c>
      <c r="R11" s="31">
        <f>SUM(R12:R1788)</f>
        <v>0</v>
      </c>
      <c r="S11" s="31">
        <f>SUM(S12:S1788)</f>
        <v>0</v>
      </c>
      <c r="T11" s="31">
        <f>SUM(T12:T1788)</f>
        <v>0</v>
      </c>
    </row>
    <row r="12" spans="1:20" ht="23.25" customHeight="1" x14ac:dyDescent="0.25">
      <c r="A12" s="51">
        <v>1</v>
      </c>
      <c r="B12" s="52" t="s">
        <v>47</v>
      </c>
      <c r="C12" s="53" t="s">
        <v>42</v>
      </c>
      <c r="D12" s="53">
        <v>900</v>
      </c>
      <c r="E12" s="54"/>
      <c r="F12" s="55"/>
      <c r="G12" s="56"/>
      <c r="H12" s="57">
        <f t="shared" ref="H12:H13" si="0">ROUND(D12*G12,2)</f>
        <v>0</v>
      </c>
      <c r="I12" s="58"/>
      <c r="J12" s="57">
        <f t="shared" ref="J12:J13" si="1">ROUND(H12*(1+I12),2)</f>
        <v>0</v>
      </c>
      <c r="K12" s="57"/>
      <c r="L12" s="59">
        <f t="shared" ref="L12:L13" si="2">IF(LEN(H12)-IFERROR(SEARCH(",",H12,1),LEN(H12))&gt;2,1,0)</f>
        <v>0</v>
      </c>
      <c r="M12" s="31">
        <f t="shared" ref="M12:O13" si="3">IF(ISBLANK(E12),1,0)</f>
        <v>1</v>
      </c>
      <c r="N12" s="31">
        <f t="shared" si="3"/>
        <v>1</v>
      </c>
      <c r="O12" s="31">
        <f t="shared" si="3"/>
        <v>1</v>
      </c>
      <c r="P12" s="31">
        <f t="shared" ref="P12:P13" si="4">IF(ISBLANK(I12),1,0)</f>
        <v>1</v>
      </c>
      <c r="R12" s="31">
        <f t="shared" ref="R12:R13" si="5">IF(ISNUMBER(H12),0,1)</f>
        <v>0</v>
      </c>
      <c r="S12" s="31">
        <f t="shared" ref="S12:S13" si="6">IF(I12=0.08,0,IF(I12=0.23,0,IF(I12=0.05,0,IF(I12=0,0,1))))</f>
        <v>0</v>
      </c>
      <c r="T12" s="59">
        <f t="shared" ref="T12:T13" si="7">IF(ISERROR(IF(LEN(G12)-FIND(",",G12)&gt;4,1,0)),0,IF(LEN(G12)-FIND(",",G12)&gt;4,1,0))</f>
        <v>0</v>
      </c>
    </row>
    <row r="13" spans="1:20" ht="23.25" customHeight="1" x14ac:dyDescent="0.25">
      <c r="A13" s="51">
        <v>2</v>
      </c>
      <c r="B13" s="52" t="s">
        <v>48</v>
      </c>
      <c r="C13" s="53" t="s">
        <v>42</v>
      </c>
      <c r="D13" s="53">
        <v>240</v>
      </c>
      <c r="E13" s="54"/>
      <c r="F13" s="55"/>
      <c r="G13" s="56"/>
      <c r="H13" s="57">
        <f t="shared" si="0"/>
        <v>0</v>
      </c>
      <c r="I13" s="58"/>
      <c r="J13" s="57">
        <f t="shared" si="1"/>
        <v>0</v>
      </c>
      <c r="K13" s="57"/>
      <c r="L13" s="59">
        <f t="shared" si="2"/>
        <v>0</v>
      </c>
      <c r="M13" s="31">
        <f t="shared" si="3"/>
        <v>1</v>
      </c>
      <c r="N13" s="31">
        <f t="shared" si="3"/>
        <v>1</v>
      </c>
      <c r="O13" s="31">
        <f t="shared" si="3"/>
        <v>1</v>
      </c>
      <c r="P13" s="31">
        <f t="shared" si="4"/>
        <v>1</v>
      </c>
      <c r="R13" s="31">
        <f t="shared" si="5"/>
        <v>0</v>
      </c>
      <c r="S13" s="31">
        <f t="shared" si="6"/>
        <v>0</v>
      </c>
      <c r="T13" s="59">
        <f t="shared" si="7"/>
        <v>0</v>
      </c>
    </row>
    <row r="14" spans="1:20" ht="29.25" customHeight="1" x14ac:dyDescent="0.25">
      <c r="A14" s="86"/>
      <c r="B14" s="86"/>
      <c r="C14" s="86"/>
      <c r="D14" s="86"/>
      <c r="E14" s="86"/>
      <c r="F14" s="60" t="s">
        <v>3</v>
      </c>
      <c r="G14" s="60" t="s">
        <v>4</v>
      </c>
      <c r="H14" s="61">
        <f ca="1">SUM(OFFSET($H$12,0,0,ROW()-12,1))</f>
        <v>0</v>
      </c>
      <c r="I14" s="62" t="s">
        <v>4</v>
      </c>
      <c r="J14" s="61">
        <f ca="1">SUM(OFFSET($J$12,0,0,ROW()-12,1))</f>
        <v>0</v>
      </c>
      <c r="K14" s="62" t="s">
        <v>4</v>
      </c>
    </row>
    <row r="15" spans="1:20" x14ac:dyDescent="0.25">
      <c r="A15" s="63" t="s">
        <v>17</v>
      </c>
    </row>
    <row r="17" spans="1:11" x14ac:dyDescent="0.25">
      <c r="A17" s="28" t="s">
        <v>5</v>
      </c>
    </row>
    <row r="18" spans="1:11" x14ac:dyDescent="0.25">
      <c r="A18" s="87" t="s">
        <v>15</v>
      </c>
      <c r="B18" s="87"/>
      <c r="C18" s="87"/>
      <c r="D18" s="87"/>
      <c r="E18" s="87"/>
      <c r="F18" s="87"/>
      <c r="G18" s="87"/>
      <c r="H18" s="87"/>
      <c r="I18" s="87"/>
      <c r="J18" s="87"/>
      <c r="K18" s="87"/>
    </row>
    <row r="20" spans="1:11" ht="73.5" customHeight="1" x14ac:dyDescent="0.25">
      <c r="A20" s="68" t="s">
        <v>60</v>
      </c>
      <c r="B20" s="68"/>
      <c r="C20" s="68"/>
      <c r="D20" s="68"/>
      <c r="E20" s="68"/>
      <c r="F20" s="68"/>
      <c r="G20" s="68"/>
      <c r="H20" s="68"/>
      <c r="I20" s="68"/>
      <c r="J20" s="68"/>
      <c r="K20" s="68"/>
    </row>
  </sheetData>
  <protectedRanges>
    <protectedRange sqref="K12:K13" name="Rozstęp4_1_2"/>
    <protectedRange sqref="I12:I13" name="Rozstęp3_1_2"/>
    <protectedRange sqref="E12:G13" name="Rozstęp2_1_2"/>
  </protectedRanges>
  <mergeCells count="12">
    <mergeCell ref="A20:K20"/>
    <mergeCell ref="B1:D1"/>
    <mergeCell ref="F1:K1"/>
    <mergeCell ref="F2:H2"/>
    <mergeCell ref="B3:D7"/>
    <mergeCell ref="E5:J6"/>
    <mergeCell ref="E7:J7"/>
    <mergeCell ref="B8:D8"/>
    <mergeCell ref="E8:J8"/>
    <mergeCell ref="D10:G10"/>
    <mergeCell ref="A14:E14"/>
    <mergeCell ref="A18:K18"/>
  </mergeCells>
  <conditionalFormatting sqref="E7 L7:M7">
    <cfRule type="expression" dxfId="7" priority="1">
      <formula>$E$7="Przekroczona ilość liczb po przecinku w przynajmniej jednej cenie"</formula>
    </cfRule>
  </conditionalFormatting>
  <conditionalFormatting sqref="E5 L5:M6">
    <cfRule type="expression" dxfId="6" priority="2">
      <formula>$E$5="Nie składamy oferty w zakresie przedmiotowego zadania"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1"/>
  <sheetViews>
    <sheetView workbookViewId="0">
      <selection activeCell="B1" sqref="B1:D1"/>
    </sheetView>
  </sheetViews>
  <sheetFormatPr defaultRowHeight="15.75" x14ac:dyDescent="0.25"/>
  <cols>
    <col min="1" max="1" width="5.85546875" style="28" customWidth="1"/>
    <col min="2" max="2" width="58.85546875" style="28" customWidth="1"/>
    <col min="3" max="3" width="10.85546875" style="28" customWidth="1"/>
    <col min="4" max="4" width="9.85546875" style="28" customWidth="1"/>
    <col min="5" max="5" width="32" style="29" customWidth="1"/>
    <col min="6" max="6" width="23" style="35" customWidth="1"/>
    <col min="7" max="7" width="13" style="29" customWidth="1"/>
    <col min="8" max="9" width="15.42578125" style="29" customWidth="1"/>
    <col min="10" max="10" width="25.28515625" style="29" bestFit="1" customWidth="1"/>
    <col min="11" max="11" width="28.140625" style="29" customWidth="1"/>
    <col min="12" max="21" width="2.28515625" style="31" hidden="1" customWidth="1"/>
    <col min="22" max="22" width="2.28515625" style="32" hidden="1" customWidth="1"/>
    <col min="23" max="27" width="2.28515625" style="33" hidden="1" customWidth="1"/>
    <col min="28" max="30" width="0" style="33" hidden="1" customWidth="1"/>
    <col min="31" max="31" width="0" style="28" hidden="1" customWidth="1"/>
    <col min="32" max="16384" width="9.140625" style="28"/>
  </cols>
  <sheetData>
    <row r="1" spans="1:20" ht="63.75" customHeight="1" x14ac:dyDescent="0.25">
      <c r="B1" s="69" t="s">
        <v>58</v>
      </c>
      <c r="C1" s="70"/>
      <c r="D1" s="70"/>
      <c r="F1" s="71" t="str">
        <f ca="1">"Numer referencyjny nadany sprawie przez Zamawiającego: DZ/DZ–381–1–90/25          Załącznik nr 2."&amp;C10&amp;" do SWZ"</f>
        <v>Numer referencyjny nadany sprawie przez Zamawiającego: DZ/DZ–381–1–90/25          Załącznik nr 2.  6 do SWZ</v>
      </c>
      <c r="G1" s="71"/>
      <c r="H1" s="71"/>
      <c r="I1" s="71"/>
      <c r="J1" s="71"/>
      <c r="K1" s="71"/>
      <c r="L1" s="30"/>
      <c r="M1" s="30"/>
      <c r="N1" s="30"/>
    </row>
    <row r="2" spans="1:20" ht="16.5" thickBot="1" x14ac:dyDescent="0.3">
      <c r="F2" s="72"/>
      <c r="G2" s="72"/>
      <c r="H2" s="72"/>
      <c r="I2" s="34"/>
      <c r="J2" s="34"/>
      <c r="K2" s="34"/>
    </row>
    <row r="3" spans="1:20" x14ac:dyDescent="0.25">
      <c r="B3" s="73"/>
      <c r="C3" s="74"/>
      <c r="D3" s="75"/>
    </row>
    <row r="4" spans="1:20" x14ac:dyDescent="0.25">
      <c r="B4" s="76"/>
      <c r="C4" s="77"/>
      <c r="D4" s="78"/>
    </row>
    <row r="5" spans="1:20" ht="15" customHeight="1" x14ac:dyDescent="0.25">
      <c r="B5" s="76"/>
      <c r="C5" s="77"/>
      <c r="D5" s="78"/>
      <c r="E5" s="82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82"/>
      <c r="G5" s="82"/>
      <c r="H5" s="82"/>
      <c r="I5" s="82"/>
      <c r="J5" s="82"/>
      <c r="K5" s="36"/>
      <c r="L5" s="37"/>
      <c r="M5" s="37"/>
    </row>
    <row r="6" spans="1:20" ht="15" customHeight="1" x14ac:dyDescent="0.25">
      <c r="B6" s="76"/>
      <c r="C6" s="77"/>
      <c r="D6" s="78"/>
      <c r="E6" s="82"/>
      <c r="F6" s="82"/>
      <c r="G6" s="82"/>
      <c r="H6" s="82"/>
      <c r="I6" s="82"/>
      <c r="J6" s="82"/>
      <c r="K6" s="36"/>
      <c r="L6" s="37"/>
      <c r="M6" s="37"/>
    </row>
    <row r="7" spans="1:20" ht="16.5" thickBot="1" x14ac:dyDescent="0.3">
      <c r="B7" s="79"/>
      <c r="C7" s="80"/>
      <c r="D7" s="81"/>
      <c r="E7" s="83" t="str">
        <f>IF(T11&gt;0,"Przekroczona ilość liczb po przecinku w przynajmniej jednej cenie","")</f>
        <v/>
      </c>
      <c r="F7" s="83"/>
      <c r="G7" s="83"/>
      <c r="H7" s="83"/>
      <c r="I7" s="83"/>
      <c r="J7" s="83"/>
      <c r="K7" s="38"/>
      <c r="L7" s="39"/>
      <c r="M7" s="39"/>
    </row>
    <row r="8" spans="1:20" x14ac:dyDescent="0.25">
      <c r="B8" s="84" t="s">
        <v>1</v>
      </c>
      <c r="C8" s="84"/>
      <c r="D8" s="84"/>
      <c r="E8" s="83" t="str">
        <f>IF(S11&gt;0,"Niewłaściwa stawka podatku VAT","")</f>
        <v/>
      </c>
      <c r="F8" s="83"/>
      <c r="G8" s="83"/>
      <c r="H8" s="83"/>
      <c r="I8" s="83"/>
      <c r="J8" s="83"/>
      <c r="K8" s="38"/>
    </row>
    <row r="9" spans="1:20" x14ac:dyDescent="0.25">
      <c r="B9" s="40"/>
      <c r="C9" s="41"/>
      <c r="D9" s="41"/>
      <c r="E9" s="38"/>
      <c r="F9" s="42"/>
      <c r="G9" s="38"/>
      <c r="H9" s="38"/>
      <c r="I9" s="38"/>
      <c r="J9" s="38"/>
      <c r="K9" s="38"/>
    </row>
    <row r="10" spans="1:20" x14ac:dyDescent="0.25">
      <c r="A10" s="43"/>
      <c r="B10" s="64" t="s">
        <v>2</v>
      </c>
      <c r="C10" s="65" t="str">
        <f ca="1">MID(CELL("nazwa_pliku",C10),FIND("]",CELL("nazwa_pliku",C10),1)+1,35)</f>
        <v xml:space="preserve">  6</v>
      </c>
      <c r="D10" s="88" t="str">
        <f ca="1">VLOOKUP(C10,Nazwy!B2:C781,2)</f>
        <v>Momelotinib</v>
      </c>
      <c r="E10" s="88"/>
      <c r="F10" s="88"/>
      <c r="G10" s="88"/>
      <c r="H10" s="44">
        <f ca="1">SUMIF(F12:F1295,"Razem",H12:H1295)</f>
        <v>0</v>
      </c>
      <c r="I10" s="44"/>
      <c r="J10" s="44">
        <f ca="1">SUMIF(F12:F1295,"Razem",J12:J1295)</f>
        <v>0</v>
      </c>
      <c r="K10" s="44"/>
      <c r="L10" s="31">
        <f>SUM(L11:L1789)</f>
        <v>0</v>
      </c>
      <c r="M10" s="31">
        <f>COUNTIF(M12:M1789,0)</f>
        <v>0</v>
      </c>
      <c r="N10" s="31">
        <f>COUNTIF(N12:N1789,0)</f>
        <v>0</v>
      </c>
      <c r="O10" s="31">
        <f>COUNTIF(O12:O1789,0)</f>
        <v>0</v>
      </c>
      <c r="P10" s="31">
        <f>COUNTIF(P12:P1789,0)</f>
        <v>0</v>
      </c>
      <c r="Q10" s="31">
        <f>SUM(M10:P10)</f>
        <v>0</v>
      </c>
    </row>
    <row r="11" spans="1:20" ht="31.5" x14ac:dyDescent="0.25">
      <c r="A11" s="45" t="s">
        <v>6</v>
      </c>
      <c r="B11" s="46" t="s">
        <v>7</v>
      </c>
      <c r="C11" s="46" t="s">
        <v>8</v>
      </c>
      <c r="D11" s="45" t="s">
        <v>9</v>
      </c>
      <c r="E11" s="47" t="s">
        <v>10</v>
      </c>
      <c r="F11" s="48" t="s">
        <v>14</v>
      </c>
      <c r="G11" s="49" t="s">
        <v>59</v>
      </c>
      <c r="H11" s="50" t="s">
        <v>11</v>
      </c>
      <c r="I11" s="50" t="s">
        <v>12</v>
      </c>
      <c r="J11" s="50" t="s">
        <v>13</v>
      </c>
      <c r="K11" s="50" t="s">
        <v>0</v>
      </c>
      <c r="M11" s="31">
        <f>SUM(M12:M1789)</f>
        <v>3</v>
      </c>
      <c r="N11" s="31">
        <f>SUM(N12:N1789)</f>
        <v>3</v>
      </c>
      <c r="O11" s="31">
        <f>SUM(O12:O1789)</f>
        <v>3</v>
      </c>
      <c r="P11" s="31">
        <f>SUM(P12:P1789)</f>
        <v>3</v>
      </c>
      <c r="Q11" s="31">
        <f>SUM(M11:P11)</f>
        <v>12</v>
      </c>
      <c r="R11" s="31">
        <f>SUM(R12:R1789)</f>
        <v>0</v>
      </c>
      <c r="S11" s="31">
        <f>SUM(S12:S1789)</f>
        <v>0</v>
      </c>
      <c r="T11" s="31">
        <f>SUM(T12:T1789)</f>
        <v>0</v>
      </c>
    </row>
    <row r="12" spans="1:20" ht="23.25" customHeight="1" x14ac:dyDescent="0.25">
      <c r="A12" s="51">
        <v>1</v>
      </c>
      <c r="B12" s="52" t="s">
        <v>49</v>
      </c>
      <c r="C12" s="53" t="s">
        <v>42</v>
      </c>
      <c r="D12" s="53">
        <v>720</v>
      </c>
      <c r="E12" s="54"/>
      <c r="F12" s="55"/>
      <c r="G12" s="56"/>
      <c r="H12" s="57">
        <f t="shared" ref="H12:H14" si="0">ROUND(D12*G12,2)</f>
        <v>0</v>
      </c>
      <c r="I12" s="58"/>
      <c r="J12" s="57">
        <f t="shared" ref="J12:J14" si="1">ROUND(H12*(1+I12),2)</f>
        <v>0</v>
      </c>
      <c r="K12" s="57"/>
      <c r="L12" s="59">
        <f t="shared" ref="L12:L14" si="2">IF(LEN(H12)-IFERROR(SEARCH(",",H12,1),LEN(H12))&gt;2,1,0)</f>
        <v>0</v>
      </c>
      <c r="M12" s="31">
        <f t="shared" ref="M12:O14" si="3">IF(ISBLANK(E12),1,0)</f>
        <v>1</v>
      </c>
      <c r="N12" s="31">
        <f t="shared" si="3"/>
        <v>1</v>
      </c>
      <c r="O12" s="31">
        <f t="shared" si="3"/>
        <v>1</v>
      </c>
      <c r="P12" s="31">
        <f t="shared" ref="P12:P14" si="4">IF(ISBLANK(I12),1,0)</f>
        <v>1</v>
      </c>
      <c r="R12" s="31">
        <f t="shared" ref="R12:R14" si="5">IF(ISNUMBER(H12),0,1)</f>
        <v>0</v>
      </c>
      <c r="S12" s="31">
        <f t="shared" ref="S12:S14" si="6">IF(I12=0.08,0,IF(I12=0.23,0,IF(I12=0.05,0,IF(I12=0,0,1))))</f>
        <v>0</v>
      </c>
      <c r="T12" s="59">
        <f t="shared" ref="T12:T14" si="7">IF(ISERROR(IF(LEN(G12)-FIND(",",G12)&gt;4,1,0)),0,IF(LEN(G12)-FIND(",",G12)&gt;4,1,0))</f>
        <v>0</v>
      </c>
    </row>
    <row r="13" spans="1:20" ht="23.25" customHeight="1" x14ac:dyDescent="0.25">
      <c r="A13" s="51">
        <v>2</v>
      </c>
      <c r="B13" s="52" t="s">
        <v>50</v>
      </c>
      <c r="C13" s="53" t="s">
        <v>42</v>
      </c>
      <c r="D13" s="53">
        <v>720</v>
      </c>
      <c r="E13" s="54"/>
      <c r="F13" s="55"/>
      <c r="G13" s="56"/>
      <c r="H13" s="57">
        <f t="shared" si="0"/>
        <v>0</v>
      </c>
      <c r="I13" s="58"/>
      <c r="J13" s="57">
        <f t="shared" si="1"/>
        <v>0</v>
      </c>
      <c r="K13" s="57"/>
      <c r="L13" s="59">
        <f t="shared" si="2"/>
        <v>0</v>
      </c>
      <c r="M13" s="31">
        <f t="shared" si="3"/>
        <v>1</v>
      </c>
      <c r="N13" s="31">
        <f t="shared" si="3"/>
        <v>1</v>
      </c>
      <c r="O13" s="31">
        <f t="shared" si="3"/>
        <v>1</v>
      </c>
      <c r="P13" s="31">
        <f t="shared" si="4"/>
        <v>1</v>
      </c>
      <c r="R13" s="31">
        <f t="shared" si="5"/>
        <v>0</v>
      </c>
      <c r="S13" s="31">
        <f t="shared" si="6"/>
        <v>0</v>
      </c>
      <c r="T13" s="59">
        <f t="shared" si="7"/>
        <v>0</v>
      </c>
    </row>
    <row r="14" spans="1:20" ht="23.25" customHeight="1" x14ac:dyDescent="0.25">
      <c r="A14" s="51">
        <v>3</v>
      </c>
      <c r="B14" s="52" t="s">
        <v>51</v>
      </c>
      <c r="C14" s="53" t="s">
        <v>42</v>
      </c>
      <c r="D14" s="53">
        <v>1440</v>
      </c>
      <c r="E14" s="54"/>
      <c r="F14" s="55"/>
      <c r="G14" s="56"/>
      <c r="H14" s="57">
        <f t="shared" si="0"/>
        <v>0</v>
      </c>
      <c r="I14" s="58"/>
      <c r="J14" s="57">
        <f t="shared" si="1"/>
        <v>0</v>
      </c>
      <c r="K14" s="57"/>
      <c r="L14" s="59">
        <f t="shared" si="2"/>
        <v>0</v>
      </c>
      <c r="M14" s="31">
        <f t="shared" si="3"/>
        <v>1</v>
      </c>
      <c r="N14" s="31">
        <f t="shared" si="3"/>
        <v>1</v>
      </c>
      <c r="O14" s="31">
        <f t="shared" si="3"/>
        <v>1</v>
      </c>
      <c r="P14" s="31">
        <f t="shared" si="4"/>
        <v>1</v>
      </c>
      <c r="R14" s="31">
        <f t="shared" si="5"/>
        <v>0</v>
      </c>
      <c r="S14" s="31">
        <f t="shared" si="6"/>
        <v>0</v>
      </c>
      <c r="T14" s="59">
        <f t="shared" si="7"/>
        <v>0</v>
      </c>
    </row>
    <row r="15" spans="1:20" ht="29.25" customHeight="1" x14ac:dyDescent="0.25">
      <c r="A15" s="86"/>
      <c r="B15" s="86"/>
      <c r="C15" s="86"/>
      <c r="D15" s="86"/>
      <c r="E15" s="86"/>
      <c r="F15" s="60" t="s">
        <v>3</v>
      </c>
      <c r="G15" s="60" t="s">
        <v>4</v>
      </c>
      <c r="H15" s="61">
        <f ca="1">SUM(OFFSET($H$12,0,0,ROW()-12,1))</f>
        <v>0</v>
      </c>
      <c r="I15" s="62" t="s">
        <v>4</v>
      </c>
      <c r="J15" s="61">
        <f ca="1">SUM(OFFSET($J$12,0,0,ROW()-12,1))</f>
        <v>0</v>
      </c>
      <c r="K15" s="62" t="s">
        <v>4</v>
      </c>
    </row>
    <row r="16" spans="1:20" x14ac:dyDescent="0.25">
      <c r="A16" s="63" t="s">
        <v>17</v>
      </c>
    </row>
    <row r="18" spans="1:11" x14ac:dyDescent="0.25">
      <c r="A18" s="28" t="s">
        <v>5</v>
      </c>
    </row>
    <row r="19" spans="1:11" x14ac:dyDescent="0.25">
      <c r="A19" s="87" t="s">
        <v>15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</row>
    <row r="21" spans="1:11" ht="73.5" customHeight="1" x14ac:dyDescent="0.25">
      <c r="A21" s="68" t="s">
        <v>60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</row>
  </sheetData>
  <protectedRanges>
    <protectedRange sqref="K12:K14" name="Rozstęp4_1_2"/>
    <protectedRange sqref="I12:I14" name="Rozstęp3_1_2"/>
    <protectedRange sqref="E12:G14" name="Rozstęp2_1_2"/>
  </protectedRanges>
  <mergeCells count="12">
    <mergeCell ref="A21:K21"/>
    <mergeCell ref="B1:D1"/>
    <mergeCell ref="F1:K1"/>
    <mergeCell ref="F2:H2"/>
    <mergeCell ref="B3:D7"/>
    <mergeCell ref="E5:J6"/>
    <mergeCell ref="E7:J7"/>
    <mergeCell ref="B8:D8"/>
    <mergeCell ref="E8:J8"/>
    <mergeCell ref="D10:G10"/>
    <mergeCell ref="A15:E15"/>
    <mergeCell ref="A19:K19"/>
  </mergeCells>
  <conditionalFormatting sqref="E7 L7:M7">
    <cfRule type="expression" dxfId="5" priority="1">
      <formula>$E$7="Przekroczona ilość liczb po przecinku w przynajmniej jednej cenie"</formula>
    </cfRule>
  </conditionalFormatting>
  <conditionalFormatting sqref="E5 L5:M6">
    <cfRule type="expression" dxfId="4" priority="2">
      <formula>$E$5="Nie składamy oferty w zakresie przedmiotowego zadania"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9"/>
  <sheetViews>
    <sheetView workbookViewId="0">
      <selection activeCell="B1" sqref="B1:D1"/>
    </sheetView>
  </sheetViews>
  <sheetFormatPr defaultRowHeight="15.75" x14ac:dyDescent="0.25"/>
  <cols>
    <col min="1" max="1" width="5.85546875" style="28" customWidth="1"/>
    <col min="2" max="2" width="58.85546875" style="28" customWidth="1"/>
    <col min="3" max="3" width="10.85546875" style="28" customWidth="1"/>
    <col min="4" max="4" width="9.85546875" style="28" customWidth="1"/>
    <col min="5" max="5" width="32" style="29" customWidth="1"/>
    <col min="6" max="6" width="23" style="35" customWidth="1"/>
    <col min="7" max="7" width="13" style="29" customWidth="1"/>
    <col min="8" max="9" width="15.42578125" style="29" customWidth="1"/>
    <col min="10" max="10" width="25.28515625" style="29" bestFit="1" customWidth="1"/>
    <col min="11" max="11" width="28.140625" style="29" customWidth="1"/>
    <col min="12" max="21" width="2.28515625" style="31" hidden="1" customWidth="1"/>
    <col min="22" max="22" width="2.28515625" style="32" hidden="1" customWidth="1"/>
    <col min="23" max="27" width="2.28515625" style="33" hidden="1" customWidth="1"/>
    <col min="28" max="30" width="0" style="33" hidden="1" customWidth="1"/>
    <col min="31" max="31" width="0" style="28" hidden="1" customWidth="1"/>
    <col min="32" max="16384" width="9.140625" style="28"/>
  </cols>
  <sheetData>
    <row r="1" spans="1:20" ht="63.75" customHeight="1" x14ac:dyDescent="0.25">
      <c r="B1" s="69" t="s">
        <v>58</v>
      </c>
      <c r="C1" s="70"/>
      <c r="D1" s="70"/>
      <c r="F1" s="71" t="str">
        <f ca="1">"Numer referencyjny nadany sprawie przez Zamawiającego: DZ/DZ–381–1–90/25          Załącznik nr 2."&amp;C10&amp;" do SWZ"</f>
        <v>Numer referencyjny nadany sprawie przez Zamawiającego: DZ/DZ–381–1–90/25          Załącznik nr 2.  7 do SWZ</v>
      </c>
      <c r="G1" s="71"/>
      <c r="H1" s="71"/>
      <c r="I1" s="71"/>
      <c r="J1" s="71"/>
      <c r="K1" s="71"/>
      <c r="L1" s="30"/>
      <c r="M1" s="30"/>
      <c r="N1" s="30"/>
    </row>
    <row r="2" spans="1:20" ht="16.5" thickBot="1" x14ac:dyDescent="0.3">
      <c r="F2" s="72"/>
      <c r="G2" s="72"/>
      <c r="H2" s="72"/>
      <c r="I2" s="34"/>
      <c r="J2" s="34"/>
      <c r="K2" s="34"/>
    </row>
    <row r="3" spans="1:20" x14ac:dyDescent="0.25">
      <c r="B3" s="73"/>
      <c r="C3" s="74"/>
      <c r="D3" s="75"/>
    </row>
    <row r="4" spans="1:20" x14ac:dyDescent="0.25">
      <c r="B4" s="76"/>
      <c r="C4" s="77"/>
      <c r="D4" s="78"/>
    </row>
    <row r="5" spans="1:20" ht="15" customHeight="1" x14ac:dyDescent="0.25">
      <c r="B5" s="76"/>
      <c r="C5" s="77"/>
      <c r="D5" s="78"/>
      <c r="E5" s="82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82"/>
      <c r="G5" s="82"/>
      <c r="H5" s="82"/>
      <c r="I5" s="82"/>
      <c r="J5" s="82"/>
      <c r="K5" s="36"/>
      <c r="L5" s="37"/>
      <c r="M5" s="37"/>
    </row>
    <row r="6" spans="1:20" ht="15" customHeight="1" x14ac:dyDescent="0.25">
      <c r="B6" s="76"/>
      <c r="C6" s="77"/>
      <c r="D6" s="78"/>
      <c r="E6" s="82"/>
      <c r="F6" s="82"/>
      <c r="G6" s="82"/>
      <c r="H6" s="82"/>
      <c r="I6" s="82"/>
      <c r="J6" s="82"/>
      <c r="K6" s="36"/>
      <c r="L6" s="37"/>
      <c r="M6" s="37"/>
    </row>
    <row r="7" spans="1:20" ht="16.5" thickBot="1" x14ac:dyDescent="0.3">
      <c r="B7" s="79"/>
      <c r="C7" s="80"/>
      <c r="D7" s="81"/>
      <c r="E7" s="83" t="str">
        <f>IF(T11&gt;0,"Przekroczona ilość liczb po przecinku w przynajmniej jednej cenie","")</f>
        <v/>
      </c>
      <c r="F7" s="83"/>
      <c r="G7" s="83"/>
      <c r="H7" s="83"/>
      <c r="I7" s="83"/>
      <c r="J7" s="83"/>
      <c r="K7" s="38"/>
      <c r="L7" s="39"/>
      <c r="M7" s="39"/>
    </row>
    <row r="8" spans="1:20" x14ac:dyDescent="0.25">
      <c r="B8" s="84" t="s">
        <v>1</v>
      </c>
      <c r="C8" s="84"/>
      <c r="D8" s="84"/>
      <c r="E8" s="83" t="str">
        <f>IF(S11&gt;0,"Niewłaściwa stawka podatku VAT","")</f>
        <v/>
      </c>
      <c r="F8" s="83"/>
      <c r="G8" s="83"/>
      <c r="H8" s="83"/>
      <c r="I8" s="83"/>
      <c r="J8" s="83"/>
      <c r="K8" s="38"/>
    </row>
    <row r="9" spans="1:20" x14ac:dyDescent="0.25">
      <c r="B9" s="40"/>
      <c r="C9" s="41"/>
      <c r="D9" s="41"/>
      <c r="E9" s="38"/>
      <c r="F9" s="42"/>
      <c r="G9" s="38"/>
      <c r="H9" s="38"/>
      <c r="I9" s="38"/>
      <c r="J9" s="38"/>
      <c r="K9" s="38"/>
    </row>
    <row r="10" spans="1:20" x14ac:dyDescent="0.25">
      <c r="A10" s="43"/>
      <c r="B10" s="64" t="s">
        <v>2</v>
      </c>
      <c r="C10" s="65" t="str">
        <f ca="1">MID(CELL("nazwa_pliku",C10),FIND("]",CELL("nazwa_pliku",C10),1)+1,35)</f>
        <v xml:space="preserve">  7</v>
      </c>
      <c r="D10" s="88" t="str">
        <f ca="1">VLOOKUP(C10,Nazwy!B2:C781,2)</f>
        <v>Różne 17</v>
      </c>
      <c r="E10" s="88"/>
      <c r="F10" s="88"/>
      <c r="G10" s="88"/>
      <c r="H10" s="44">
        <f ca="1">SUMIF(F12:F1293,"Razem",H12:H1293)</f>
        <v>0</v>
      </c>
      <c r="I10" s="44"/>
      <c r="J10" s="44">
        <f ca="1">SUMIF(F12:F1293,"Razem",J12:J1293)</f>
        <v>0</v>
      </c>
      <c r="K10" s="44"/>
      <c r="L10" s="31">
        <f>SUM(L11:L1787)</f>
        <v>0</v>
      </c>
      <c r="M10" s="31">
        <f>COUNTIF(M12:M1787,0)</f>
        <v>0</v>
      </c>
      <c r="N10" s="31">
        <f>COUNTIF(N12:N1787,0)</f>
        <v>0</v>
      </c>
      <c r="O10" s="31">
        <f>COUNTIF(O12:O1787,0)</f>
        <v>0</v>
      </c>
      <c r="P10" s="31">
        <f>COUNTIF(P12:P1787,0)</f>
        <v>0</v>
      </c>
      <c r="Q10" s="31">
        <f>SUM(M10:P10)</f>
        <v>0</v>
      </c>
    </row>
    <row r="11" spans="1:20" ht="31.5" x14ac:dyDescent="0.25">
      <c r="A11" s="45" t="s">
        <v>6</v>
      </c>
      <c r="B11" s="46" t="s">
        <v>7</v>
      </c>
      <c r="C11" s="46" t="s">
        <v>8</v>
      </c>
      <c r="D11" s="45" t="s">
        <v>9</v>
      </c>
      <c r="E11" s="47" t="s">
        <v>10</v>
      </c>
      <c r="F11" s="48" t="s">
        <v>14</v>
      </c>
      <c r="G11" s="49" t="s">
        <v>59</v>
      </c>
      <c r="H11" s="50" t="s">
        <v>11</v>
      </c>
      <c r="I11" s="50" t="s">
        <v>12</v>
      </c>
      <c r="J11" s="50" t="s">
        <v>13</v>
      </c>
      <c r="K11" s="50" t="s">
        <v>0</v>
      </c>
      <c r="M11" s="31">
        <f>SUM(M12:M1787)</f>
        <v>1</v>
      </c>
      <c r="N11" s="31">
        <f>SUM(N12:N1787)</f>
        <v>1</v>
      </c>
      <c r="O11" s="31">
        <f>SUM(O12:O1787)</f>
        <v>1</v>
      </c>
      <c r="P11" s="31">
        <f>SUM(P12:P1787)</f>
        <v>1</v>
      </c>
      <c r="Q11" s="31">
        <f>SUM(M11:P11)</f>
        <v>4</v>
      </c>
      <c r="R11" s="31">
        <f>SUM(R12:R1787)</f>
        <v>0</v>
      </c>
      <c r="S11" s="31">
        <f>SUM(S12:S1787)</f>
        <v>0</v>
      </c>
      <c r="T11" s="31">
        <f>SUM(T12:T1787)</f>
        <v>0</v>
      </c>
    </row>
    <row r="12" spans="1:20" ht="23.25" customHeight="1" x14ac:dyDescent="0.25">
      <c r="A12" s="51">
        <v>1</v>
      </c>
      <c r="B12" s="52" t="s">
        <v>52</v>
      </c>
      <c r="C12" s="53" t="s">
        <v>42</v>
      </c>
      <c r="D12" s="53">
        <v>500</v>
      </c>
      <c r="E12" s="54"/>
      <c r="F12" s="55"/>
      <c r="G12" s="56"/>
      <c r="H12" s="57">
        <f t="shared" ref="H12" si="0">ROUND(D12*G12,2)</f>
        <v>0</v>
      </c>
      <c r="I12" s="58"/>
      <c r="J12" s="57">
        <f t="shared" ref="J12" si="1">ROUND(H12*(1+I12),2)</f>
        <v>0</v>
      </c>
      <c r="K12" s="57"/>
      <c r="L12" s="59">
        <f t="shared" ref="L12" si="2">IF(LEN(H12)-IFERROR(SEARCH(",",H12,1),LEN(H12))&gt;2,1,0)</f>
        <v>0</v>
      </c>
      <c r="M12" s="31">
        <f t="shared" ref="M12:O12" si="3">IF(ISBLANK(E12),1,0)</f>
        <v>1</v>
      </c>
      <c r="N12" s="31">
        <f t="shared" si="3"/>
        <v>1</v>
      </c>
      <c r="O12" s="31">
        <f t="shared" si="3"/>
        <v>1</v>
      </c>
      <c r="P12" s="31">
        <f t="shared" ref="P12" si="4">IF(ISBLANK(I12),1,0)</f>
        <v>1</v>
      </c>
      <c r="R12" s="31">
        <f t="shared" ref="R12" si="5">IF(ISNUMBER(H12),0,1)</f>
        <v>0</v>
      </c>
      <c r="S12" s="31">
        <f t="shared" ref="S12" si="6">IF(I12=0.08,0,IF(I12=0.23,0,IF(I12=0.05,0,IF(I12=0,0,1))))</f>
        <v>0</v>
      </c>
      <c r="T12" s="59">
        <f t="shared" ref="T12" si="7">IF(ISERROR(IF(LEN(G12)-FIND(",",G12)&gt;4,1,0)),0,IF(LEN(G12)-FIND(",",G12)&gt;4,1,0))</f>
        <v>0</v>
      </c>
    </row>
    <row r="13" spans="1:20" ht="29.25" customHeight="1" x14ac:dyDescent="0.25">
      <c r="A13" s="86"/>
      <c r="B13" s="86"/>
      <c r="C13" s="86"/>
      <c r="D13" s="86"/>
      <c r="E13" s="86"/>
      <c r="F13" s="60" t="s">
        <v>3</v>
      </c>
      <c r="G13" s="60" t="s">
        <v>4</v>
      </c>
      <c r="H13" s="61">
        <f ca="1">SUM(OFFSET($H$12,0,0,ROW()-12,1))</f>
        <v>0</v>
      </c>
      <c r="I13" s="62" t="s">
        <v>4</v>
      </c>
      <c r="J13" s="61">
        <f ca="1">SUM(OFFSET($J$12,0,0,ROW()-12,1))</f>
        <v>0</v>
      </c>
      <c r="K13" s="62" t="s">
        <v>4</v>
      </c>
    </row>
    <row r="14" spans="1:20" x14ac:dyDescent="0.25">
      <c r="A14" s="63" t="s">
        <v>17</v>
      </c>
    </row>
    <row r="16" spans="1:20" x14ac:dyDescent="0.25">
      <c r="A16" s="28" t="s">
        <v>5</v>
      </c>
    </row>
    <row r="17" spans="1:11" x14ac:dyDescent="0.25">
      <c r="A17" s="87" t="s">
        <v>15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</row>
    <row r="19" spans="1:11" ht="73.5" customHeight="1" x14ac:dyDescent="0.25">
      <c r="A19" s="68" t="s">
        <v>60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</row>
  </sheetData>
  <protectedRanges>
    <protectedRange sqref="K12" name="Rozstęp4_1_2"/>
    <protectedRange sqref="I12" name="Rozstęp3_1_2"/>
    <protectedRange sqref="E12:G12" name="Rozstęp2_1_2"/>
  </protectedRanges>
  <mergeCells count="12">
    <mergeCell ref="A19:K19"/>
    <mergeCell ref="B1:D1"/>
    <mergeCell ref="F1:K1"/>
    <mergeCell ref="F2:H2"/>
    <mergeCell ref="B3:D7"/>
    <mergeCell ref="E5:J6"/>
    <mergeCell ref="E7:J7"/>
    <mergeCell ref="B8:D8"/>
    <mergeCell ref="E8:J8"/>
    <mergeCell ref="D10:G10"/>
    <mergeCell ref="A13:E13"/>
    <mergeCell ref="A17:K17"/>
  </mergeCells>
  <conditionalFormatting sqref="E7 L7:M7">
    <cfRule type="expression" dxfId="3" priority="1">
      <formula>$E$7="Przekroczona ilość liczb po przecinku w przynajmniej jednej cenie"</formula>
    </cfRule>
  </conditionalFormatting>
  <conditionalFormatting sqref="E5 L5:M6">
    <cfRule type="expression" dxfId="2" priority="2">
      <formula>$E$5="Nie składamy oferty w zakresie przedmiotowego zadania"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3"/>
  <sheetViews>
    <sheetView topLeftCell="A10" workbookViewId="0">
      <selection activeCell="E29" sqref="E29"/>
    </sheetView>
  </sheetViews>
  <sheetFormatPr defaultRowHeight="15" x14ac:dyDescent="0.25"/>
  <cols>
    <col min="1" max="1" width="5.85546875" style="1" customWidth="1"/>
    <col min="2" max="2" width="58.85546875" style="1" customWidth="1"/>
    <col min="3" max="3" width="10.85546875" style="1" customWidth="1"/>
    <col min="4" max="4" width="9.85546875" style="1" customWidth="1"/>
    <col min="5" max="5" width="32" style="24" customWidth="1"/>
    <col min="6" max="6" width="23" style="4" customWidth="1"/>
    <col min="7" max="7" width="13" style="24" customWidth="1"/>
    <col min="8" max="9" width="15.42578125" style="24" customWidth="1"/>
    <col min="10" max="10" width="25.28515625" style="24" bestFit="1" customWidth="1"/>
    <col min="11" max="11" width="28.140625" style="24" customWidth="1"/>
    <col min="12" max="21" width="2.28515625" style="2" hidden="1" customWidth="1"/>
    <col min="22" max="22" width="2.28515625" style="20" hidden="1" customWidth="1"/>
    <col min="23" max="27" width="2.28515625" style="3" hidden="1" customWidth="1"/>
    <col min="28" max="30" width="0" style="3" hidden="1" customWidth="1"/>
    <col min="31" max="31" width="0" style="1" hidden="1" customWidth="1"/>
    <col min="32" max="16384" width="9.140625" style="1"/>
  </cols>
  <sheetData>
    <row r="1" spans="1:30" ht="63.75" customHeight="1" x14ac:dyDescent="0.25">
      <c r="B1" s="69" t="s">
        <v>58</v>
      </c>
      <c r="C1" s="70"/>
      <c r="D1" s="70"/>
      <c r="F1" s="90" t="str">
        <f ca="1">"Numer referencyjny nadany sprawie przez Zamawiającego: DO/DZ–381–1–90/25          Załącznik nr 2."&amp;C10&amp;" do SWZ"</f>
        <v>Numer referencyjny nadany sprawie przez Zamawiającego: DO/DZ–381–1–90/25          Załącznik nr 2.  8 do SWZ</v>
      </c>
      <c r="G1" s="90"/>
      <c r="H1" s="90"/>
      <c r="I1" s="90"/>
      <c r="J1" s="90"/>
      <c r="K1" s="90"/>
      <c r="L1" s="19"/>
      <c r="M1" s="19"/>
      <c r="N1" s="19"/>
    </row>
    <row r="2" spans="1:30" ht="15.75" thickBot="1" x14ac:dyDescent="0.3">
      <c r="F2" s="91"/>
      <c r="G2" s="91"/>
      <c r="H2" s="91"/>
      <c r="I2" s="23"/>
      <c r="J2" s="23"/>
      <c r="K2" s="23"/>
    </row>
    <row r="3" spans="1:30" x14ac:dyDescent="0.25">
      <c r="B3" s="92"/>
      <c r="C3" s="93"/>
      <c r="D3" s="94"/>
    </row>
    <row r="4" spans="1:30" x14ac:dyDescent="0.25">
      <c r="B4" s="95"/>
      <c r="C4" s="96"/>
      <c r="D4" s="97"/>
    </row>
    <row r="5" spans="1:30" ht="15" customHeight="1" x14ac:dyDescent="0.25">
      <c r="B5" s="95"/>
      <c r="C5" s="96"/>
      <c r="D5" s="97"/>
      <c r="E5" s="101" t="str">
        <f>IF(Q10=0,"Nie składamy oferty w zakresie przedmiotowego zadania",IF(Q11&gt;0,"Nie wszystkie wymagane pola zostały wypełnione",IF(L10=0,IF(R11&gt;0,"Jedna z podanych wartości brutto nie jest liczbą",""),"Jedna z podanych wartości brutto nie spełnia warunków SIWZ")))</f>
        <v>Nie składamy oferty w zakresie przedmiotowego zadania</v>
      </c>
      <c r="F5" s="101"/>
      <c r="G5" s="101"/>
      <c r="H5" s="101"/>
      <c r="I5" s="101"/>
      <c r="J5" s="101"/>
      <c r="K5" s="25"/>
      <c r="L5" s="17"/>
      <c r="M5" s="17"/>
    </row>
    <row r="6" spans="1:30" ht="15" customHeight="1" x14ac:dyDescent="0.25">
      <c r="B6" s="95"/>
      <c r="C6" s="96"/>
      <c r="D6" s="97"/>
      <c r="E6" s="101"/>
      <c r="F6" s="101"/>
      <c r="G6" s="101"/>
      <c r="H6" s="101"/>
      <c r="I6" s="101"/>
      <c r="J6" s="101"/>
      <c r="K6" s="25"/>
      <c r="L6" s="17"/>
      <c r="M6" s="17"/>
    </row>
    <row r="7" spans="1:30" ht="15.75" thickBot="1" x14ac:dyDescent="0.3">
      <c r="B7" s="98"/>
      <c r="C7" s="99"/>
      <c r="D7" s="100"/>
      <c r="E7" s="102" t="str">
        <f>IF(T11&gt;0,"Przekroczona ilość liczb po przecinku w przynajmniej jednej cenie","")</f>
        <v/>
      </c>
      <c r="F7" s="102"/>
      <c r="G7" s="102"/>
      <c r="H7" s="102"/>
      <c r="I7" s="102"/>
      <c r="J7" s="102"/>
      <c r="K7" s="16"/>
      <c r="L7" s="18"/>
      <c r="M7" s="18"/>
    </row>
    <row r="8" spans="1:30" x14ac:dyDescent="0.25">
      <c r="B8" s="103" t="s">
        <v>1</v>
      </c>
      <c r="C8" s="103"/>
      <c r="D8" s="103"/>
      <c r="E8" s="102" t="str">
        <f>IF(S11&gt;0,"Niewłaściwa stawka podatku VAT","")</f>
        <v/>
      </c>
      <c r="F8" s="102"/>
      <c r="G8" s="102"/>
      <c r="H8" s="102"/>
      <c r="I8" s="102"/>
      <c r="J8" s="102"/>
      <c r="K8" s="16"/>
    </row>
    <row r="9" spans="1:30" x14ac:dyDescent="0.25">
      <c r="B9" s="5"/>
      <c r="C9" s="6"/>
      <c r="D9" s="6"/>
      <c r="E9" s="16"/>
      <c r="F9" s="7"/>
      <c r="G9" s="16"/>
      <c r="H9" s="16"/>
      <c r="I9" s="16"/>
      <c r="J9" s="16"/>
      <c r="K9" s="16"/>
    </row>
    <row r="10" spans="1:30" ht="15.75" x14ac:dyDescent="0.25">
      <c r="A10" s="8"/>
      <c r="B10" s="66" t="s">
        <v>2</v>
      </c>
      <c r="C10" s="67" t="str">
        <f ca="1">MID(CELL("nazwa_pliku",C10),FIND("]",CELL("nazwa_pliku",C10),1)+1,35)</f>
        <v xml:space="preserve">  8</v>
      </c>
      <c r="D10" s="89" t="str">
        <f ca="1">VLOOKUP(C10,Nazwy!B2:C781,2)</f>
        <v>Różne 18</v>
      </c>
      <c r="E10" s="89"/>
      <c r="F10" s="89"/>
      <c r="G10" s="89"/>
      <c r="H10" s="9">
        <f ca="1">SUMIF(F12:F1297,"Razem",H12:H1297)</f>
        <v>0</v>
      </c>
      <c r="I10" s="9"/>
      <c r="J10" s="9">
        <f ca="1">SUMIF(F12:F1297,"Razem",J12:J1297)</f>
        <v>0</v>
      </c>
      <c r="K10" s="9"/>
      <c r="L10" s="2">
        <f>SUM(L11:L1791)</f>
        <v>0</v>
      </c>
      <c r="M10" s="2">
        <f>COUNTIF(M12:M1791,0)</f>
        <v>0</v>
      </c>
      <c r="N10" s="2">
        <f>COUNTIF(N12:N1791,0)</f>
        <v>0</v>
      </c>
      <c r="O10" s="2">
        <f>COUNTIF(O12:O1791,0)</f>
        <v>0</v>
      </c>
      <c r="P10" s="2">
        <f>COUNTIF(P12:P1791,0)</f>
        <v>0</v>
      </c>
      <c r="Q10" s="2">
        <f>SUM(M10:P10)</f>
        <v>0</v>
      </c>
    </row>
    <row r="11" spans="1:30" ht="31.5" x14ac:dyDescent="0.25">
      <c r="A11" s="45" t="s">
        <v>6</v>
      </c>
      <c r="B11" s="46" t="s">
        <v>7</v>
      </c>
      <c r="C11" s="46" t="s">
        <v>8</v>
      </c>
      <c r="D11" s="45" t="s">
        <v>9</v>
      </c>
      <c r="E11" s="47" t="s">
        <v>10</v>
      </c>
      <c r="F11" s="48" t="s">
        <v>14</v>
      </c>
      <c r="G11" s="49" t="s">
        <v>59</v>
      </c>
      <c r="H11" s="50" t="s">
        <v>11</v>
      </c>
      <c r="I11" s="50" t="s">
        <v>12</v>
      </c>
      <c r="J11" s="50" t="s">
        <v>13</v>
      </c>
      <c r="K11" s="50" t="s">
        <v>0</v>
      </c>
      <c r="L11" s="14"/>
      <c r="M11" s="2">
        <f>SUM(M12:M1791)</f>
        <v>5</v>
      </c>
      <c r="N11" s="2">
        <f>SUM(N12:N1791)</f>
        <v>5</v>
      </c>
      <c r="O11" s="2">
        <f>SUM(O12:O1791)</f>
        <v>5</v>
      </c>
      <c r="P11" s="2">
        <f>SUM(P12:P1791)</f>
        <v>5</v>
      </c>
      <c r="Q11" s="2">
        <f>SUM(M11:P11)</f>
        <v>20</v>
      </c>
      <c r="R11" s="2">
        <f>SUM(R12:R1791)</f>
        <v>0</v>
      </c>
      <c r="S11" s="2">
        <f>SUM(S12:S1791)</f>
        <v>0</v>
      </c>
      <c r="T11" s="2">
        <f>SUM(T12:T1791)</f>
        <v>0</v>
      </c>
    </row>
    <row r="12" spans="1:30" s="13" customFormat="1" ht="43.5" customHeight="1" x14ac:dyDescent="0.25">
      <c r="A12" s="51">
        <v>1</v>
      </c>
      <c r="B12" s="52" t="s">
        <v>53</v>
      </c>
      <c r="C12" s="53" t="s">
        <v>42</v>
      </c>
      <c r="D12" s="53">
        <v>420</v>
      </c>
      <c r="E12" s="54"/>
      <c r="F12" s="55"/>
      <c r="G12" s="56"/>
      <c r="H12" s="57">
        <f t="shared" ref="H12:H14" si="0">ROUND(D12*G12,2)</f>
        <v>0</v>
      </c>
      <c r="I12" s="58"/>
      <c r="J12" s="57">
        <f t="shared" ref="J12:J14" si="1">ROUND(H12*(1+I12),2)</f>
        <v>0</v>
      </c>
      <c r="K12" s="57"/>
      <c r="L12" s="15">
        <f t="shared" ref="L12:L14" si="2">IF(LEN(H12)-IFERROR(SEARCH(",",H12,1),LEN(H12))&gt;2,1,0)</f>
        <v>0</v>
      </c>
      <c r="M12" s="11">
        <f t="shared" ref="M12:O14" si="3">IF(ISBLANK(E12),1,0)</f>
        <v>1</v>
      </c>
      <c r="N12" s="11">
        <f t="shared" si="3"/>
        <v>1</v>
      </c>
      <c r="O12" s="11">
        <f t="shared" si="3"/>
        <v>1</v>
      </c>
      <c r="P12" s="11">
        <f t="shared" ref="P12:P14" si="4">IF(ISBLANK(I12),1,0)</f>
        <v>1</v>
      </c>
      <c r="Q12" s="11"/>
      <c r="R12" s="11">
        <f t="shared" ref="R12:R14" si="5">IF(ISNUMBER(H12),0,1)</f>
        <v>0</v>
      </c>
      <c r="S12" s="11">
        <f t="shared" ref="S12:S14" si="6">IF(I12=0.08,0,IF(I12=0.23,0,IF(I12=0.05,0,IF(I12=0,0,1))))</f>
        <v>0</v>
      </c>
      <c r="T12" s="10">
        <f t="shared" ref="T12:T14" si="7">IF(ISERROR(IF(LEN(G12)-FIND(",",G12)&gt;4,1,0)),0,IF(LEN(G12)-FIND(",",G12)&gt;4,1,0))</f>
        <v>0</v>
      </c>
      <c r="U12" s="11"/>
      <c r="V12" s="21"/>
      <c r="W12" s="12"/>
      <c r="X12" s="12"/>
      <c r="Y12" s="12"/>
      <c r="Z12" s="12"/>
      <c r="AA12" s="12"/>
      <c r="AB12" s="12"/>
      <c r="AC12" s="12"/>
      <c r="AD12" s="12"/>
    </row>
    <row r="13" spans="1:30" s="13" customFormat="1" ht="23.25" customHeight="1" x14ac:dyDescent="0.25">
      <c r="A13" s="51">
        <v>2</v>
      </c>
      <c r="B13" s="52" t="s">
        <v>54</v>
      </c>
      <c r="C13" s="53" t="s">
        <v>42</v>
      </c>
      <c r="D13" s="53">
        <v>630</v>
      </c>
      <c r="E13" s="54"/>
      <c r="F13" s="55"/>
      <c r="G13" s="56"/>
      <c r="H13" s="57">
        <f t="shared" si="0"/>
        <v>0</v>
      </c>
      <c r="I13" s="58"/>
      <c r="J13" s="57">
        <f t="shared" si="1"/>
        <v>0</v>
      </c>
      <c r="K13" s="57"/>
      <c r="L13" s="15">
        <f t="shared" si="2"/>
        <v>0</v>
      </c>
      <c r="M13" s="11">
        <f t="shared" si="3"/>
        <v>1</v>
      </c>
      <c r="N13" s="11">
        <f t="shared" si="3"/>
        <v>1</v>
      </c>
      <c r="O13" s="11">
        <f t="shared" si="3"/>
        <v>1</v>
      </c>
      <c r="P13" s="11">
        <f t="shared" si="4"/>
        <v>1</v>
      </c>
      <c r="Q13" s="11"/>
      <c r="R13" s="11">
        <f t="shared" si="5"/>
        <v>0</v>
      </c>
      <c r="S13" s="11">
        <f t="shared" si="6"/>
        <v>0</v>
      </c>
      <c r="T13" s="10">
        <f t="shared" si="7"/>
        <v>0</v>
      </c>
      <c r="U13" s="11"/>
      <c r="V13" s="21"/>
      <c r="W13" s="12"/>
      <c r="X13" s="12"/>
      <c r="Y13" s="12"/>
      <c r="Z13" s="12"/>
      <c r="AA13" s="12"/>
      <c r="AB13" s="12"/>
      <c r="AC13" s="12"/>
      <c r="AD13" s="12"/>
    </row>
    <row r="14" spans="1:30" s="13" customFormat="1" ht="64.5" customHeight="1" x14ac:dyDescent="0.25">
      <c r="A14" s="51">
        <v>3</v>
      </c>
      <c r="B14" s="52" t="s">
        <v>55</v>
      </c>
      <c r="C14" s="53" t="s">
        <v>42</v>
      </c>
      <c r="D14" s="53">
        <v>240</v>
      </c>
      <c r="E14" s="54"/>
      <c r="F14" s="55"/>
      <c r="G14" s="56"/>
      <c r="H14" s="57">
        <f t="shared" si="0"/>
        <v>0</v>
      </c>
      <c r="I14" s="58"/>
      <c r="J14" s="57">
        <f t="shared" si="1"/>
        <v>0</v>
      </c>
      <c r="K14" s="57"/>
      <c r="L14" s="15">
        <f t="shared" si="2"/>
        <v>0</v>
      </c>
      <c r="M14" s="11">
        <f t="shared" si="3"/>
        <v>1</v>
      </c>
      <c r="N14" s="11">
        <f t="shared" si="3"/>
        <v>1</v>
      </c>
      <c r="O14" s="11">
        <f t="shared" si="3"/>
        <v>1</v>
      </c>
      <c r="P14" s="11">
        <f t="shared" si="4"/>
        <v>1</v>
      </c>
      <c r="Q14" s="11"/>
      <c r="R14" s="11">
        <f t="shared" si="5"/>
        <v>0</v>
      </c>
      <c r="S14" s="11">
        <f t="shared" si="6"/>
        <v>0</v>
      </c>
      <c r="T14" s="10">
        <f t="shared" si="7"/>
        <v>0</v>
      </c>
      <c r="U14" s="11"/>
      <c r="V14" s="21"/>
      <c r="W14" s="12"/>
      <c r="X14" s="12"/>
      <c r="Y14" s="12"/>
      <c r="Z14" s="12"/>
      <c r="AA14" s="12"/>
      <c r="AB14" s="12"/>
      <c r="AC14" s="12"/>
      <c r="AD14" s="12"/>
    </row>
    <row r="15" spans="1:30" s="13" customFormat="1" ht="64.5" customHeight="1" x14ac:dyDescent="0.25">
      <c r="A15" s="51">
        <v>4</v>
      </c>
      <c r="B15" s="52" t="s">
        <v>56</v>
      </c>
      <c r="C15" s="53" t="s">
        <v>42</v>
      </c>
      <c r="D15" s="53">
        <v>100</v>
      </c>
      <c r="E15" s="54"/>
      <c r="F15" s="55"/>
      <c r="G15" s="56"/>
      <c r="H15" s="57">
        <f t="shared" ref="H15:H16" si="8">ROUND(D15*G15,2)</f>
        <v>0</v>
      </c>
      <c r="I15" s="58"/>
      <c r="J15" s="57">
        <f t="shared" ref="J15:J16" si="9">ROUND(H15*(1+I15),2)</f>
        <v>0</v>
      </c>
      <c r="K15" s="57"/>
      <c r="L15" s="15">
        <f t="shared" ref="L15:L16" si="10">IF(LEN(H15)-IFERROR(SEARCH(",",H15,1),LEN(H15))&gt;2,1,0)</f>
        <v>0</v>
      </c>
      <c r="M15" s="11">
        <f t="shared" ref="M15:M16" si="11">IF(ISBLANK(E15),1,0)</f>
        <v>1</v>
      </c>
      <c r="N15" s="11">
        <f t="shared" ref="N15:N16" si="12">IF(ISBLANK(F15),1,0)</f>
        <v>1</v>
      </c>
      <c r="O15" s="11">
        <f t="shared" ref="O15:O16" si="13">IF(ISBLANK(G15),1,0)</f>
        <v>1</v>
      </c>
      <c r="P15" s="11">
        <f t="shared" ref="P15:P16" si="14">IF(ISBLANK(I15),1,0)</f>
        <v>1</v>
      </c>
      <c r="Q15" s="11"/>
      <c r="R15" s="11">
        <f t="shared" ref="R15:R16" si="15">IF(ISNUMBER(H15),0,1)</f>
        <v>0</v>
      </c>
      <c r="S15" s="11">
        <f t="shared" ref="S15:S16" si="16">IF(I15=0.08,0,IF(I15=0.23,0,IF(I15=0.05,0,IF(I15=0,0,1))))</f>
        <v>0</v>
      </c>
      <c r="T15" s="10">
        <f t="shared" ref="T15:T16" si="17">IF(ISERROR(IF(LEN(G15)-FIND(",",G15)&gt;4,1,0)),0,IF(LEN(G15)-FIND(",",G15)&gt;4,1,0))</f>
        <v>0</v>
      </c>
      <c r="U15" s="11"/>
      <c r="V15" s="21"/>
      <c r="W15" s="12"/>
      <c r="X15" s="12"/>
      <c r="Y15" s="12"/>
      <c r="Z15" s="12"/>
      <c r="AA15" s="12"/>
      <c r="AB15" s="12"/>
      <c r="AC15" s="12"/>
      <c r="AD15" s="12"/>
    </row>
    <row r="16" spans="1:30" s="13" customFormat="1" ht="57.75" customHeight="1" x14ac:dyDescent="0.25">
      <c r="A16" s="51">
        <v>5</v>
      </c>
      <c r="B16" s="52" t="s">
        <v>57</v>
      </c>
      <c r="C16" s="53" t="s">
        <v>42</v>
      </c>
      <c r="D16" s="53">
        <v>200</v>
      </c>
      <c r="E16" s="54"/>
      <c r="F16" s="55"/>
      <c r="G16" s="56"/>
      <c r="H16" s="57">
        <f t="shared" si="8"/>
        <v>0</v>
      </c>
      <c r="I16" s="58"/>
      <c r="J16" s="57">
        <f t="shared" si="9"/>
        <v>0</v>
      </c>
      <c r="K16" s="57"/>
      <c r="L16" s="15">
        <f t="shared" si="10"/>
        <v>0</v>
      </c>
      <c r="M16" s="11">
        <f t="shared" si="11"/>
        <v>1</v>
      </c>
      <c r="N16" s="11">
        <f t="shared" si="12"/>
        <v>1</v>
      </c>
      <c r="O16" s="11">
        <f t="shared" si="13"/>
        <v>1</v>
      </c>
      <c r="P16" s="11">
        <f t="shared" si="14"/>
        <v>1</v>
      </c>
      <c r="Q16" s="11"/>
      <c r="R16" s="11">
        <f t="shared" si="15"/>
        <v>0</v>
      </c>
      <c r="S16" s="11">
        <f t="shared" si="16"/>
        <v>0</v>
      </c>
      <c r="T16" s="10">
        <f t="shared" si="17"/>
        <v>0</v>
      </c>
      <c r="U16" s="11"/>
      <c r="V16" s="21"/>
      <c r="W16" s="12"/>
      <c r="X16" s="12"/>
      <c r="Y16" s="12"/>
      <c r="Z16" s="12"/>
      <c r="AA16" s="12"/>
      <c r="AB16" s="12"/>
      <c r="AC16" s="12"/>
      <c r="AD16" s="12"/>
    </row>
    <row r="17" spans="1:30" s="13" customFormat="1" ht="29.25" customHeight="1" x14ac:dyDescent="0.25">
      <c r="A17" s="86"/>
      <c r="B17" s="86"/>
      <c r="C17" s="86"/>
      <c r="D17" s="86"/>
      <c r="E17" s="86"/>
      <c r="F17" s="60" t="s">
        <v>3</v>
      </c>
      <c r="G17" s="60" t="s">
        <v>4</v>
      </c>
      <c r="H17" s="61">
        <f ca="1">SUM(OFFSET($H$12,0,0,ROW()-12,1))</f>
        <v>0</v>
      </c>
      <c r="I17" s="62" t="s">
        <v>4</v>
      </c>
      <c r="J17" s="61">
        <f ca="1">SUM(OFFSET($J$12,0,0,ROW()-12,1))</f>
        <v>0</v>
      </c>
      <c r="K17" s="62" t="s">
        <v>4</v>
      </c>
      <c r="L17" s="14"/>
      <c r="M17" s="11"/>
      <c r="N17" s="11"/>
      <c r="O17" s="11"/>
      <c r="P17" s="11"/>
      <c r="Q17" s="11"/>
      <c r="R17" s="11"/>
      <c r="S17" s="11"/>
      <c r="T17" s="11"/>
      <c r="U17" s="11"/>
      <c r="V17" s="21"/>
      <c r="W17" s="12"/>
      <c r="X17" s="12"/>
      <c r="Y17" s="12"/>
      <c r="Z17" s="12"/>
      <c r="AA17" s="12"/>
      <c r="AB17" s="12"/>
      <c r="AC17" s="12"/>
      <c r="AD17" s="12"/>
    </row>
    <row r="18" spans="1:30" ht="15.75" x14ac:dyDescent="0.25">
      <c r="A18" s="63" t="s">
        <v>17</v>
      </c>
      <c r="B18" s="28"/>
      <c r="C18" s="28"/>
      <c r="D18" s="28"/>
      <c r="E18" s="29"/>
      <c r="F18" s="35"/>
      <c r="G18" s="29"/>
      <c r="H18" s="29"/>
      <c r="I18" s="29"/>
      <c r="J18" s="29"/>
      <c r="K18" s="29"/>
      <c r="L18" s="14"/>
    </row>
    <row r="19" spans="1:30" ht="15.75" x14ac:dyDescent="0.25">
      <c r="A19" s="28"/>
      <c r="B19" s="28"/>
      <c r="C19" s="28"/>
      <c r="D19" s="28"/>
      <c r="E19" s="29"/>
      <c r="F19" s="35"/>
      <c r="G19" s="29"/>
      <c r="H19" s="29"/>
      <c r="I19" s="29"/>
      <c r="J19" s="29"/>
      <c r="K19" s="29"/>
      <c r="L19" s="14"/>
    </row>
    <row r="20" spans="1:30" ht="15.75" x14ac:dyDescent="0.25">
      <c r="A20" s="28" t="s">
        <v>5</v>
      </c>
      <c r="B20" s="28"/>
      <c r="C20" s="28"/>
      <c r="D20" s="28"/>
      <c r="E20" s="29"/>
      <c r="F20" s="35"/>
      <c r="G20" s="29"/>
      <c r="H20" s="29"/>
      <c r="I20" s="29"/>
      <c r="J20" s="29"/>
      <c r="K20" s="29"/>
      <c r="L20" s="14"/>
    </row>
    <row r="21" spans="1:30" ht="15.75" x14ac:dyDescent="0.25">
      <c r="A21" s="87" t="s">
        <v>15</v>
      </c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14"/>
    </row>
    <row r="22" spans="1:30" ht="15.75" x14ac:dyDescent="0.25">
      <c r="A22" s="28"/>
      <c r="B22" s="28"/>
      <c r="C22" s="28"/>
      <c r="D22" s="28"/>
      <c r="E22" s="29"/>
      <c r="F22" s="35"/>
      <c r="G22" s="29"/>
      <c r="H22" s="29"/>
      <c r="I22" s="29"/>
      <c r="J22" s="29"/>
      <c r="K22" s="29"/>
    </row>
    <row r="23" spans="1:30" ht="73.5" customHeight="1" x14ac:dyDescent="0.25">
      <c r="A23" s="68" t="s">
        <v>60</v>
      </c>
      <c r="B23" s="68"/>
      <c r="C23" s="68"/>
      <c r="D23" s="68"/>
      <c r="E23" s="68"/>
      <c r="F23" s="68"/>
      <c r="G23" s="68"/>
      <c r="H23" s="68"/>
      <c r="I23" s="68"/>
      <c r="J23" s="68"/>
      <c r="K23" s="68"/>
    </row>
  </sheetData>
  <protectedRanges>
    <protectedRange sqref="K12:K16" name="Rozstęp4_1_2"/>
    <protectedRange sqref="I12:I16" name="Rozstęp3_1_2"/>
    <protectedRange sqref="E12:G16" name="Rozstęp2_1_2"/>
  </protectedRanges>
  <mergeCells count="12">
    <mergeCell ref="A23:K23"/>
    <mergeCell ref="B1:D1"/>
    <mergeCell ref="F1:K1"/>
    <mergeCell ref="F2:H2"/>
    <mergeCell ref="B3:D7"/>
    <mergeCell ref="E5:J6"/>
    <mergeCell ref="E7:J7"/>
    <mergeCell ref="B8:D8"/>
    <mergeCell ref="E8:J8"/>
    <mergeCell ref="D10:G10"/>
    <mergeCell ref="A17:E17"/>
    <mergeCell ref="A21:K21"/>
  </mergeCells>
  <conditionalFormatting sqref="E7 L7:M7">
    <cfRule type="expression" dxfId="1" priority="1">
      <formula>$E$7="Przekroczona ilość liczb po przecinku w przynajmniej jednej cenie"</formula>
    </cfRule>
  </conditionalFormatting>
  <conditionalFormatting sqref="E5 L5:M6">
    <cfRule type="expression" dxfId="0" priority="2">
      <formula>$E$5="Nie składamy oferty w zakresie przedmiotowego zadania"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Nazwy</vt:lpstr>
      <vt:lpstr>  1</vt:lpstr>
      <vt:lpstr>  2</vt:lpstr>
      <vt:lpstr>  3</vt:lpstr>
      <vt:lpstr>  4</vt:lpstr>
      <vt:lpstr>  5</vt:lpstr>
      <vt:lpstr>  6</vt:lpstr>
      <vt:lpstr>  7</vt:lpstr>
      <vt:lpstr>  8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Sekular</dc:creator>
  <cp:lastModifiedBy>Marta Wodzińska-Oniszko</cp:lastModifiedBy>
  <cp:lastPrinted>2025-11-04T11:01:57Z</cp:lastPrinted>
  <dcterms:created xsi:type="dcterms:W3CDTF">2019-02-21T11:47:12Z</dcterms:created>
  <dcterms:modified xsi:type="dcterms:W3CDTF">2025-11-04T11:12:17Z</dcterms:modified>
</cp:coreProperties>
</file>